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25" yWindow="6135" windowWidth="15480" windowHeight="7785" firstSheet="1" activeTab="5"/>
  </bookViews>
  <sheets>
    <sheet name="Arkusz1" sheetId="1" r:id="rId1"/>
    <sheet name="stat" sheetId="2" r:id="rId2"/>
    <sheet name="Sprzedaz alkoholu" sheetId="3" r:id="rId3"/>
    <sheet name="Arkusz2" sheetId="4" r:id="rId4"/>
    <sheet name="Arkusz4" sheetId="5" r:id="rId5"/>
    <sheet name="DZialania MKRPA lata 96-2017" sheetId="6" r:id="rId6"/>
    <sheet name="działania MKRPA" sheetId="7" r:id="rId7"/>
    <sheet name="wartosci sprzedazy alkoholu2008" sheetId="8" r:id="rId8"/>
    <sheet name="wartość sprzedaży alkoholu 2009" sheetId="9" r:id="rId9"/>
    <sheet name="wartosc sprzedazy za 2010" sheetId="10" r:id="rId10"/>
    <sheet name="wartośc sprzedazy za 2011" sheetId="11" r:id="rId11"/>
    <sheet name="wartosci sprzedazy za 2012" sheetId="12" r:id="rId12"/>
    <sheet name="wartosci sprzedazy 2013" sheetId="13" r:id="rId13"/>
    <sheet name="wartosci sprzedaży 2014" sheetId="14" r:id="rId14"/>
    <sheet name="wartosci sprzedaży za 2015" sheetId="15" r:id="rId15"/>
    <sheet name="wartości sprzedaży za 2016" sheetId="16" r:id="rId16"/>
    <sheet name="Arkusz5" sheetId="17" r:id="rId17"/>
  </sheets>
  <definedNames>
    <definedName name="_xlnm.Print_Area" localSheetId="5">'DZialania MKRPA lata 96-2017'!$A$2:$V$39</definedName>
    <definedName name="OLE_LINK1" localSheetId="5">'DZialania MKRPA lata 96-2017'!$A$4</definedName>
  </definedNames>
  <calcPr fullCalcOnLoad="1"/>
</workbook>
</file>

<file path=xl/sharedStrings.xml><?xml version="1.0" encoding="utf-8"?>
<sst xmlns="http://schemas.openxmlformats.org/spreadsheetml/2006/main" count="473" uniqueCount="130">
  <si>
    <t>Detal</t>
  </si>
  <si>
    <t>Gastronomia</t>
  </si>
  <si>
    <t>2004 Rok</t>
  </si>
  <si>
    <t>Ilośc punktów sprzedaży</t>
  </si>
  <si>
    <t>Rodzaj alkoholu</t>
  </si>
  <si>
    <t>Piwo</t>
  </si>
  <si>
    <t>Wino</t>
  </si>
  <si>
    <t>Wódka</t>
  </si>
  <si>
    <t>Razem</t>
  </si>
  <si>
    <t>2005 Rok</t>
  </si>
  <si>
    <t>2006 Rok</t>
  </si>
  <si>
    <t>Wartość sprzedaży napojów alkoholowych</t>
  </si>
  <si>
    <t>%</t>
  </si>
  <si>
    <t>Działanie MKRPA w stosunku do osób uzależnionych od alkoholu:</t>
  </si>
  <si>
    <t>- zarejestrowane nowe osoby zgłaszane na leczenie odwykowe</t>
  </si>
  <si>
    <t>- osoby wezwane na rozmowy motywujące do podjęcia leczenia odwykowego</t>
  </si>
  <si>
    <t>- osoby skierowane na leczenie do Ośrodka Terapii Uzależnień</t>
  </si>
  <si>
    <t>- wnioski skierowane do Sądu Rejonowego w Gorlicach w stosunku do osób uchylających się od leczenia</t>
  </si>
  <si>
    <t>LATA</t>
  </si>
  <si>
    <t>Wartośc sprzedazy napojów alkoholowych</t>
  </si>
  <si>
    <t>Ilość punktów sprzedaży poza miejscem sprzedaży</t>
  </si>
  <si>
    <t>- do 4,5% zawartości alkoholu oraz piwo</t>
  </si>
  <si>
    <t>-powyżej 4,5% do 18% zawartości alkoholu ( z wyjątkiem piwa)</t>
  </si>
  <si>
    <t xml:space="preserve">- </t>
  </si>
  <si>
    <t>z napojami przeznaczonymi do spożycia</t>
  </si>
  <si>
    <t>według zawartości alkoholu</t>
  </si>
  <si>
    <t>1.</t>
  </si>
  <si>
    <t>ogółem</t>
  </si>
  <si>
    <t>(wszystkich punktów)</t>
  </si>
  <si>
    <t>2.</t>
  </si>
  <si>
    <t>razem</t>
  </si>
  <si>
    <t>3.</t>
  </si>
  <si>
    <t>do 4,5%</t>
  </si>
  <si>
    <t>(oraz piwa)</t>
  </si>
  <si>
    <t>4.</t>
  </si>
  <si>
    <t>od 4,5 do 18%</t>
  </si>
  <si>
    <t>(z wyjątkiem piwa)</t>
  </si>
  <si>
    <t>5.</t>
  </si>
  <si>
    <t>pow. 18%</t>
  </si>
  <si>
    <t>6.</t>
  </si>
  <si>
    <t>7.</t>
  </si>
  <si>
    <t>8.</t>
  </si>
  <si>
    <t>od 4,5% do 18%</t>
  </si>
  <si>
    <t>9.</t>
  </si>
  <si>
    <t xml:space="preserve"> Liczba punktów sprzedaży napojów alkoholowych w gminie</t>
  </si>
  <si>
    <t>10.</t>
  </si>
  <si>
    <t xml:space="preserve"> poza miejscem sprzedaży</t>
  </si>
  <si>
    <t xml:space="preserve"> w miejscu sprzedaży</t>
  </si>
  <si>
    <t>Łączny limit punktów sprzedaży napojów alkoholowych uchwalony przez radę gminy (limit sklepów + limit lokali gastronomicznych)</t>
  </si>
  <si>
    <t>Lata</t>
  </si>
  <si>
    <t xml:space="preserve">Działanie MKRPA </t>
  </si>
  <si>
    <t>- liczba posiedzeń komisji ds. rozmów</t>
  </si>
  <si>
    <t xml:space="preserve"> - liczba odbytych posiedezń</t>
  </si>
  <si>
    <t>ogółem (wszystkich punktów)</t>
  </si>
  <si>
    <t>do 4,5% (oraz piwo)</t>
  </si>
  <si>
    <t>od 4,5 do 18%            (z wyjątkiem piwa)</t>
  </si>
  <si>
    <t>do 4,5% (oraz piwa)</t>
  </si>
  <si>
    <t>od 4,5% do 18% (z wyjątkiem piwa)</t>
  </si>
  <si>
    <t>od 4,5 do 18%                    (z wyjątkiem piwa)</t>
  </si>
  <si>
    <t>Uchwalony przez gminę limit punktów sprzedaży napojów alkoholowych przeznaczonych do spożycia poza miejscem sprzedaży (sklepy):</t>
  </si>
  <si>
    <t>Uchwalony przez gminę limit punktów sprzedaży napojów alkoholowych przeznaczonych do spożycia w miejscu sprzedaży (lokale gastronomiczne):</t>
  </si>
  <si>
    <t>Liczba</t>
  </si>
  <si>
    <t>poza miejscem sprzedaży (sklepy):</t>
  </si>
  <si>
    <t>w miejscu sprzedaży (lokale gastronomiczne):</t>
  </si>
  <si>
    <t>Limit punktów sprzedaży napojów alkoholowych przeznaczonych do spożycia uchwalony przez gminę</t>
  </si>
  <si>
    <t xml:space="preserve"> Liczba zezwoleń na sprzedaż napojów alkoholowych wydanych w mieście</t>
  </si>
  <si>
    <t xml:space="preserve"> - pomoc prawna</t>
  </si>
  <si>
    <t>- liczba kontroli przestrzegania zasad i warunków korzystania z zezwoleń w tym:</t>
  </si>
  <si>
    <t xml:space="preserve"> poza miejscem sprzeadaży</t>
  </si>
  <si>
    <t>w miejscu sprzedaży</t>
  </si>
  <si>
    <t xml:space="preserve">Stan na 16.08.2007 </t>
  </si>
  <si>
    <t>4,5 % do 18%</t>
  </si>
  <si>
    <t>powyżej 18%</t>
  </si>
  <si>
    <t>4,5 do 18%</t>
  </si>
  <si>
    <t xml:space="preserve">do 4,5 % i  piwa </t>
  </si>
  <si>
    <t>A</t>
  </si>
  <si>
    <t>B</t>
  </si>
  <si>
    <t>C</t>
  </si>
  <si>
    <t>nr 48</t>
  </si>
  <si>
    <t>nr 44</t>
  </si>
  <si>
    <t>nr 27</t>
  </si>
  <si>
    <t>nr 25</t>
  </si>
  <si>
    <t>nr 24</t>
  </si>
  <si>
    <t>nr10</t>
  </si>
  <si>
    <t>nr 1</t>
  </si>
  <si>
    <t>do 4,5 i piwo</t>
  </si>
  <si>
    <t xml:space="preserve">Statoil </t>
  </si>
  <si>
    <t>Hurtownia JOKER</t>
  </si>
  <si>
    <t>Sklepy / Detal /Hurtownie</t>
  </si>
  <si>
    <t>Handlowiec</t>
  </si>
  <si>
    <t>Biedronka</t>
  </si>
  <si>
    <t>gastr.</t>
  </si>
  <si>
    <t>detal.</t>
  </si>
  <si>
    <t>całość</t>
  </si>
  <si>
    <t>do 4,5 oraz  piwo</t>
  </si>
  <si>
    <t xml:space="preserve">Gorlice,4 lutego 2011 r. </t>
  </si>
  <si>
    <t>sporządziła K. Niemczyńska</t>
  </si>
  <si>
    <t>WARTOŚCI SPRZEDAŻY za rok 2010</t>
  </si>
  <si>
    <t>wartość sprzedaży za 2009</t>
  </si>
  <si>
    <t xml:space="preserve">Gorlice,2 marca 2012 r. </t>
  </si>
  <si>
    <t>WARTOŚCI SPRZEDAŻY za rok 2011</t>
  </si>
  <si>
    <t>powyzej 4,5 % do 18%</t>
  </si>
  <si>
    <t>sporządził P. Gajda</t>
  </si>
  <si>
    <t>pow.18%</t>
  </si>
  <si>
    <t xml:space="preserve">razem </t>
  </si>
  <si>
    <t>od 4,5 do 18</t>
  </si>
  <si>
    <t xml:space="preserve"> do 4,5%</t>
  </si>
  <si>
    <t>( z wyjątkiem piwa)</t>
  </si>
  <si>
    <t xml:space="preserve">Wartość alkoholu sprzedanego w 2011 na podstawie oświadczeń </t>
  </si>
  <si>
    <t>spadek w stosunku do roku 2010</t>
  </si>
  <si>
    <t>WARTOŚCI SPRZEDAŻY za rok 2012</t>
  </si>
  <si>
    <t xml:space="preserve">Wartość alkoholu sprzedanego w 2012 na podstawie oświadczeń </t>
  </si>
  <si>
    <t>WARTOŚCI SPRZEDAŻY za rok 2008</t>
  </si>
  <si>
    <t>8702.70</t>
  </si>
  <si>
    <t>WARTOŚCI SPRZEDAŻY za rok 2013</t>
  </si>
  <si>
    <t xml:space="preserve">Wartość alkoholu sprzedanego w 2013 na podstawie oświadczeń </t>
  </si>
  <si>
    <t>WARTOŚCI SPRZEDAŻY za rok 2014</t>
  </si>
  <si>
    <t>L.P</t>
  </si>
  <si>
    <t>L.P.</t>
  </si>
  <si>
    <t xml:space="preserve">Wartość alkoholu sprzedanego w 2014 na podstawie oświadczeń </t>
  </si>
  <si>
    <t xml:space="preserve">wartosci sprzedaży </t>
  </si>
  <si>
    <t xml:space="preserve">Wartość alkoholu sprzedanego w 2015 na podstawie oświadczeń </t>
  </si>
  <si>
    <t>WARTOŚCI SPRZEDAŻY za rok 2015</t>
  </si>
  <si>
    <t xml:space="preserve">catering </t>
  </si>
  <si>
    <t xml:space="preserve">do 4,5 oraz piwa </t>
  </si>
  <si>
    <t>LATA 1996-2015</t>
  </si>
  <si>
    <t>WARTOŚCI SPRZEDAŻY za rok 2016</t>
  </si>
  <si>
    <t xml:space="preserve">Wartość alkoholu sprzedanego w 2016 na podstawie oświadczeń </t>
  </si>
  <si>
    <t>zarejestrowane nowe wnioski dot.  zgłaszenia  na leczenie odwykowe</t>
  </si>
  <si>
    <t xml:space="preserve">przyjęto ogółem wniosków dot.  zgłoszenia na  leczenie odwykowe  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</si>
</sst>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0.0"/>
    <numFmt numFmtId="174" formatCode="0.000"/>
    <numFmt numFmtId="175" formatCode="#,##0.0"/>
  </numFmts>
  <fonts count="75">
    <font>
      <sz val="10"/>
      <name val="Arial CE"/>
      <family val="0"/>
    </font>
    <font>
      <sz val="12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b/>
      <sz val="10"/>
      <name val="Times New Roman"/>
      <family val="1"/>
    </font>
    <font>
      <sz val="8"/>
      <name val="Arial CE"/>
      <family val="0"/>
    </font>
    <font>
      <b/>
      <sz val="10"/>
      <name val="Arial CE"/>
      <family val="0"/>
    </font>
    <font>
      <b/>
      <sz val="14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b/>
      <sz val="9"/>
      <name val="Arial CE"/>
      <family val="0"/>
    </font>
    <font>
      <b/>
      <sz val="8"/>
      <name val="Arial CE"/>
      <family val="0"/>
    </font>
    <font>
      <sz val="10"/>
      <color indexed="8"/>
      <name val="Arial CE"/>
      <family val="0"/>
    </font>
    <font>
      <sz val="9.2"/>
      <color indexed="8"/>
      <name val="Arial CE"/>
      <family val="0"/>
    </font>
    <font>
      <sz val="12"/>
      <color indexed="8"/>
      <name val="Arial CE"/>
      <family val="0"/>
    </font>
    <font>
      <sz val="9.2"/>
      <color indexed="8"/>
      <name val="Times New Roman CE"/>
      <family val="0"/>
    </font>
    <font>
      <sz val="21"/>
      <color indexed="8"/>
      <name val="Arial CE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0"/>
      <color indexed="10"/>
      <name val="Arial CE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sz val="12"/>
      <color indexed="17"/>
      <name val="Calibri"/>
      <family val="2"/>
    </font>
    <font>
      <u val="single"/>
      <sz val="10"/>
      <color indexed="12"/>
      <name val="Arial CE"/>
      <family val="0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0"/>
      <name val="Calibri"/>
      <family val="2"/>
    </font>
    <font>
      <b/>
      <sz val="12"/>
      <color indexed="52"/>
      <name val="Calibri"/>
      <family val="2"/>
    </font>
    <font>
      <u val="single"/>
      <sz val="10"/>
      <color indexed="20"/>
      <name val="Arial CE"/>
      <family val="0"/>
    </font>
    <font>
      <b/>
      <sz val="12"/>
      <color indexed="8"/>
      <name val="Calibri"/>
      <family val="2"/>
    </font>
    <font>
      <i/>
      <sz val="12"/>
      <color indexed="23"/>
      <name val="Calibri"/>
      <family val="2"/>
    </font>
    <font>
      <sz val="12"/>
      <color indexed="10"/>
      <name val="Calibri"/>
      <family val="2"/>
    </font>
    <font>
      <b/>
      <sz val="18"/>
      <color indexed="62"/>
      <name val="Cambria"/>
      <family val="2"/>
    </font>
    <font>
      <sz val="12"/>
      <color indexed="14"/>
      <name val="Calibri"/>
      <family val="2"/>
    </font>
    <font>
      <b/>
      <sz val="10"/>
      <color indexed="8"/>
      <name val="Arial CE"/>
      <family val="0"/>
    </font>
    <font>
      <b/>
      <sz val="12"/>
      <color indexed="8"/>
      <name val="Arial CE"/>
      <family val="0"/>
    </font>
    <font>
      <b/>
      <sz val="15.75"/>
      <color indexed="8"/>
      <name val="Times New Roman CE"/>
      <family val="0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8"/>
      <name val="Times New Roman"/>
      <family val="1"/>
    </font>
    <font>
      <sz val="8.45"/>
      <color indexed="8"/>
      <name val="Times New Roman"/>
      <family val="1"/>
    </font>
    <font>
      <b/>
      <sz val="22"/>
      <color indexed="8"/>
      <name val="Arial CE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sz val="12"/>
      <color rgb="FF006100"/>
      <name val="Calibri"/>
      <family val="2"/>
    </font>
    <font>
      <u val="single"/>
      <sz val="10"/>
      <color theme="10"/>
      <name val="Arial CE"/>
      <family val="0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9C6500"/>
      <name val="Calibri"/>
      <family val="2"/>
    </font>
    <font>
      <b/>
      <sz val="12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FF0000"/>
      <name val="Calibri"/>
      <family val="2"/>
    </font>
    <font>
      <b/>
      <sz val="18"/>
      <color theme="3"/>
      <name val="Cambria"/>
      <family val="2"/>
    </font>
    <font>
      <sz val="12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3" applyNumberFormat="0" applyFill="0" applyAlignment="0" applyProtection="0"/>
    <xf numFmtId="0" fontId="63" fillId="29" borderId="4" applyNumberFormat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27" borderId="1" applyNumberFormat="0" applyAlignment="0" applyProtection="0"/>
    <xf numFmtId="0" fontId="6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0" fillId="0" borderId="8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45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4" fontId="3" fillId="0" borderId="12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 wrapText="1" indent="2"/>
    </xf>
    <xf numFmtId="0" fontId="3" fillId="0" borderId="16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0" fontId="3" fillId="0" borderId="18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/>
    </xf>
    <xf numFmtId="0" fontId="3" fillId="0" borderId="23" xfId="0" applyFont="1" applyBorder="1" applyAlignment="1">
      <alignment horizontal="center" vertical="top"/>
    </xf>
    <xf numFmtId="0" fontId="3" fillId="0" borderId="24" xfId="0" applyFont="1" applyBorder="1" applyAlignment="1">
      <alignment horizontal="center" vertical="top"/>
    </xf>
    <xf numFmtId="0" fontId="3" fillId="0" borderId="17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3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31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32" xfId="0" applyFont="1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/>
    </xf>
    <xf numFmtId="0" fontId="3" fillId="0" borderId="33" xfId="0" applyFont="1" applyBorder="1" applyAlignment="1">
      <alignment horizontal="center" vertical="top"/>
    </xf>
    <xf numFmtId="0" fontId="3" fillId="0" borderId="34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1" fontId="3" fillId="0" borderId="37" xfId="0" applyNumberFormat="1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 quotePrefix="1">
      <alignment horizontal="left" vertical="top" wrapText="1"/>
    </xf>
    <xf numFmtId="0" fontId="2" fillId="0" borderId="39" xfId="0" applyFont="1" applyBorder="1" applyAlignment="1" quotePrefix="1">
      <alignment horizontal="left" vertical="top" wrapText="1"/>
    </xf>
    <xf numFmtId="0" fontId="2" fillId="0" borderId="12" xfId="0" applyFont="1" applyBorder="1" applyAlignment="1" quotePrefix="1">
      <alignment horizontal="left" vertical="top" wrapText="1"/>
    </xf>
    <xf numFmtId="1" fontId="3" fillId="0" borderId="41" xfId="0" applyNumberFormat="1" applyFont="1" applyBorder="1" applyAlignment="1">
      <alignment horizontal="center" vertical="center" wrapText="1"/>
    </xf>
    <xf numFmtId="1" fontId="3" fillId="0" borderId="40" xfId="0" applyNumberFormat="1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1" fontId="3" fillId="0" borderId="38" xfId="0" applyNumberFormat="1" applyFont="1" applyBorder="1" applyAlignment="1">
      <alignment horizontal="center" vertical="center" wrapText="1"/>
    </xf>
    <xf numFmtId="4" fontId="2" fillId="0" borderId="0" xfId="0" applyNumberFormat="1" applyFont="1" applyAlignment="1">
      <alignment/>
    </xf>
    <xf numFmtId="4" fontId="4" fillId="0" borderId="0" xfId="0" applyNumberFormat="1" applyFont="1" applyAlignment="1">
      <alignment horizontal="center"/>
    </xf>
    <xf numFmtId="4" fontId="2" fillId="0" borderId="0" xfId="0" applyNumberFormat="1" applyFont="1" applyAlignment="1">
      <alignment wrapText="1"/>
    </xf>
    <xf numFmtId="4" fontId="3" fillId="0" borderId="12" xfId="0" applyNumberFormat="1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/>
    </xf>
    <xf numFmtId="4" fontId="3" fillId="0" borderId="20" xfId="0" applyNumberFormat="1" applyFont="1" applyBorder="1" applyAlignment="1">
      <alignment horizontal="center" vertical="top" wrapText="1"/>
    </xf>
    <xf numFmtId="4" fontId="3" fillId="0" borderId="25" xfId="0" applyNumberFormat="1" applyFont="1" applyBorder="1" applyAlignment="1">
      <alignment horizontal="center" vertical="top" wrapText="1"/>
    </xf>
    <xf numFmtId="4" fontId="3" fillId="0" borderId="11" xfId="0" applyNumberFormat="1" applyFont="1" applyBorder="1" applyAlignment="1">
      <alignment horizontal="center" vertical="top" wrapText="1"/>
    </xf>
    <xf numFmtId="4" fontId="3" fillId="0" borderId="19" xfId="0" applyNumberFormat="1" applyFont="1" applyBorder="1" applyAlignment="1">
      <alignment horizontal="center" vertical="top" wrapText="1"/>
    </xf>
    <xf numFmtId="4" fontId="3" fillId="0" borderId="26" xfId="0" applyNumberFormat="1" applyFont="1" applyBorder="1" applyAlignment="1">
      <alignment horizontal="center" vertical="top" wrapText="1"/>
    </xf>
    <xf numFmtId="4" fontId="3" fillId="0" borderId="17" xfId="0" applyNumberFormat="1" applyFont="1" applyBorder="1" applyAlignment="1">
      <alignment horizontal="center" vertical="top" wrapText="1"/>
    </xf>
    <xf numFmtId="4" fontId="3" fillId="0" borderId="15" xfId="0" applyNumberFormat="1" applyFont="1" applyBorder="1" applyAlignment="1">
      <alignment horizontal="center" vertical="top" wrapText="1"/>
    </xf>
    <xf numFmtId="4" fontId="3" fillId="0" borderId="0" xfId="0" applyNumberFormat="1" applyFont="1" applyBorder="1" applyAlignment="1">
      <alignment horizontal="center" vertical="top" wrapText="1"/>
    </xf>
    <xf numFmtId="4" fontId="3" fillId="0" borderId="16" xfId="0" applyNumberFormat="1" applyFont="1" applyBorder="1" applyAlignment="1">
      <alignment horizontal="center" vertical="top" wrapText="1"/>
    </xf>
    <xf numFmtId="4" fontId="3" fillId="0" borderId="21" xfId="0" applyNumberFormat="1" applyFont="1" applyBorder="1" applyAlignment="1">
      <alignment horizontal="center" vertical="top" wrapText="1"/>
    </xf>
    <xf numFmtId="4" fontId="2" fillId="0" borderId="15" xfId="0" applyNumberFormat="1" applyFont="1" applyBorder="1" applyAlignment="1">
      <alignment vertical="top" wrapText="1"/>
    </xf>
    <xf numFmtId="4" fontId="2" fillId="0" borderId="16" xfId="0" applyNumberFormat="1" applyFont="1" applyBorder="1" applyAlignment="1">
      <alignment vertical="top" wrapText="1"/>
    </xf>
    <xf numFmtId="4" fontId="2" fillId="0" borderId="17" xfId="0" applyNumberFormat="1" applyFont="1" applyBorder="1" applyAlignment="1">
      <alignment vertical="top" wrapText="1"/>
    </xf>
    <xf numFmtId="4" fontId="3" fillId="0" borderId="23" xfId="0" applyNumberFormat="1" applyFont="1" applyBorder="1" applyAlignment="1">
      <alignment horizontal="center" vertical="top" wrapText="1"/>
    </xf>
    <xf numFmtId="4" fontId="3" fillId="0" borderId="14" xfId="0" applyNumberFormat="1" applyFont="1" applyBorder="1" applyAlignment="1">
      <alignment horizontal="center" vertical="top" wrapText="1"/>
    </xf>
    <xf numFmtId="4" fontId="2" fillId="0" borderId="18" xfId="0" applyNumberFormat="1" applyFont="1" applyBorder="1" applyAlignment="1">
      <alignment horizontal="center" vertical="top" wrapText="1"/>
    </xf>
    <xf numFmtId="4" fontId="2" fillId="0" borderId="14" xfId="0" applyNumberFormat="1" applyFont="1" applyBorder="1" applyAlignment="1">
      <alignment horizontal="center" vertical="top" wrapText="1"/>
    </xf>
    <xf numFmtId="4" fontId="2" fillId="0" borderId="30" xfId="0" applyNumberFormat="1" applyFont="1" applyBorder="1" applyAlignment="1">
      <alignment horizontal="center" vertical="top" wrapText="1"/>
    </xf>
    <xf numFmtId="4" fontId="2" fillId="0" borderId="31" xfId="0" applyNumberFormat="1" applyFont="1" applyBorder="1" applyAlignment="1">
      <alignment horizontal="center" vertical="top" wrapText="1"/>
    </xf>
    <xf numFmtId="4" fontId="2" fillId="0" borderId="0" xfId="0" applyNumberFormat="1" applyFont="1" applyBorder="1" applyAlignment="1">
      <alignment horizontal="center" vertical="top" wrapText="1"/>
    </xf>
    <xf numFmtId="4" fontId="2" fillId="0" borderId="15" xfId="0" applyNumberFormat="1" applyFont="1" applyBorder="1" applyAlignment="1">
      <alignment horizontal="center" vertical="top" wrapText="1"/>
    </xf>
    <xf numFmtId="4" fontId="2" fillId="0" borderId="16" xfId="0" applyNumberFormat="1" applyFont="1" applyBorder="1" applyAlignment="1">
      <alignment horizontal="center" vertical="top" wrapText="1"/>
    </xf>
    <xf numFmtId="4" fontId="2" fillId="0" borderId="21" xfId="0" applyNumberFormat="1" applyFont="1" applyBorder="1" applyAlignment="1">
      <alignment horizontal="center" vertical="top" wrapText="1"/>
    </xf>
    <xf numFmtId="4" fontId="3" fillId="0" borderId="24" xfId="0" applyNumberFormat="1" applyFont="1" applyBorder="1" applyAlignment="1">
      <alignment horizontal="center"/>
    </xf>
    <xf numFmtId="4" fontId="3" fillId="0" borderId="27" xfId="0" applyNumberFormat="1" applyFont="1" applyBorder="1" applyAlignment="1">
      <alignment horizontal="center"/>
    </xf>
    <xf numFmtId="4" fontId="2" fillId="0" borderId="28" xfId="0" applyNumberFormat="1" applyFont="1" applyBorder="1" applyAlignment="1">
      <alignment horizontal="center"/>
    </xf>
    <xf numFmtId="4" fontId="2" fillId="0" borderId="27" xfId="0" applyNumberFormat="1" applyFont="1" applyBorder="1" applyAlignment="1">
      <alignment horizontal="center"/>
    </xf>
    <xf numFmtId="4" fontId="2" fillId="0" borderId="29" xfId="0" applyNumberFormat="1" applyFont="1" applyBorder="1" applyAlignment="1">
      <alignment horizontal="center"/>
    </xf>
    <xf numFmtId="4" fontId="2" fillId="0" borderId="32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2" fillId="0" borderId="13" xfId="0" applyFont="1" applyBorder="1" applyAlignment="1">
      <alignment horizontal="center" vertical="top" wrapText="1"/>
    </xf>
    <xf numFmtId="0" fontId="2" fillId="0" borderId="42" xfId="0" applyFont="1" applyBorder="1" applyAlignment="1">
      <alignment horizontal="center" vertical="top" wrapText="1"/>
    </xf>
    <xf numFmtId="0" fontId="2" fillId="0" borderId="43" xfId="0" applyFont="1" applyBorder="1" applyAlignment="1">
      <alignment horizontal="center" vertical="top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1" fontId="3" fillId="0" borderId="46" xfId="0" applyNumberFormat="1" applyFont="1" applyBorder="1" applyAlignment="1">
      <alignment horizontal="center" vertical="center" wrapText="1"/>
    </xf>
    <xf numFmtId="1" fontId="3" fillId="0" borderId="47" xfId="0" applyNumberFormat="1" applyFont="1" applyBorder="1" applyAlignment="1">
      <alignment horizontal="center" vertical="center" wrapText="1"/>
    </xf>
    <xf numFmtId="1" fontId="3" fillId="0" borderId="36" xfId="0" applyNumberFormat="1" applyFont="1" applyBorder="1" applyAlignment="1">
      <alignment horizontal="center" vertical="center" wrapText="1"/>
    </xf>
    <xf numFmtId="0" fontId="2" fillId="0" borderId="48" xfId="0" applyFont="1" applyBorder="1" applyAlignment="1">
      <alignment horizontal="left" vertical="top" wrapText="1"/>
    </xf>
    <xf numFmtId="0" fontId="2" fillId="0" borderId="49" xfId="0" applyFont="1" applyBorder="1" applyAlignment="1" quotePrefix="1">
      <alignment horizontal="left" vertical="top" wrapText="1"/>
    </xf>
    <xf numFmtId="0" fontId="2" fillId="0" borderId="34" xfId="0" applyFont="1" applyBorder="1" applyAlignment="1" quotePrefix="1">
      <alignment horizontal="left" vertical="top" wrapText="1"/>
    </xf>
    <xf numFmtId="0" fontId="6" fillId="0" borderId="1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/>
    </xf>
    <xf numFmtId="0" fontId="5" fillId="0" borderId="37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/>
    </xf>
    <xf numFmtId="0" fontId="5" fillId="0" borderId="30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/>
    </xf>
    <xf numFmtId="0" fontId="5" fillId="0" borderId="36" xfId="0" applyFont="1" applyBorder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6" fillId="0" borderId="24" xfId="0" applyFont="1" applyBorder="1" applyAlignment="1">
      <alignment horizont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3" fontId="2" fillId="0" borderId="0" xfId="0" applyNumberFormat="1" applyFont="1" applyAlignment="1">
      <alignment horizontal="center"/>
    </xf>
    <xf numFmtId="3" fontId="3" fillId="0" borderId="11" xfId="0" applyNumberFormat="1" applyFont="1" applyBorder="1" applyAlignment="1">
      <alignment horizontal="center"/>
    </xf>
    <xf numFmtId="0" fontId="3" fillId="0" borderId="41" xfId="0" applyFont="1" applyBorder="1" applyAlignment="1">
      <alignment horizontal="center" vertical="top" wrapText="1"/>
    </xf>
    <xf numFmtId="0" fontId="3" fillId="0" borderId="51" xfId="0" applyFont="1" applyBorder="1" applyAlignment="1">
      <alignment horizontal="center" vertical="top" wrapText="1"/>
    </xf>
    <xf numFmtId="0" fontId="3" fillId="0" borderId="38" xfId="0" applyFont="1" applyBorder="1" applyAlignment="1">
      <alignment horizontal="center" vertical="top" wrapText="1"/>
    </xf>
    <xf numFmtId="0" fontId="3" fillId="0" borderId="37" xfId="0" applyFont="1" applyBorder="1" applyAlignment="1">
      <alignment horizontal="center" vertical="top" wrapText="1"/>
    </xf>
    <xf numFmtId="0" fontId="3" fillId="0" borderId="52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" fillId="0" borderId="20" xfId="0" applyFont="1" applyBorder="1" applyAlignment="1" quotePrefix="1">
      <alignment/>
    </xf>
    <xf numFmtId="0" fontId="0" fillId="0" borderId="0" xfId="0" applyAlignment="1">
      <alignment vertical="center" wrapText="1"/>
    </xf>
    <xf numFmtId="0" fontId="2" fillId="0" borderId="14" xfId="0" applyFont="1" applyBorder="1" applyAlignment="1">
      <alignment horizontal="center"/>
    </xf>
    <xf numFmtId="0" fontId="3" fillId="0" borderId="53" xfId="0" applyFont="1" applyBorder="1" applyAlignment="1">
      <alignment horizontal="center" vertical="top" wrapText="1"/>
    </xf>
    <xf numFmtId="0" fontId="3" fillId="0" borderId="54" xfId="0" applyFont="1" applyBorder="1" applyAlignment="1">
      <alignment horizontal="center" vertical="top" wrapText="1"/>
    </xf>
    <xf numFmtId="0" fontId="3" fillId="0" borderId="55" xfId="0" applyFont="1" applyBorder="1" applyAlignment="1">
      <alignment horizontal="center" vertical="top" wrapText="1"/>
    </xf>
    <xf numFmtId="0" fontId="2" fillId="0" borderId="55" xfId="0" applyFont="1" applyBorder="1" applyAlignment="1">
      <alignment horizontal="center"/>
    </xf>
    <xf numFmtId="0" fontId="3" fillId="0" borderId="27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top" wrapText="1"/>
    </xf>
    <xf numFmtId="0" fontId="3" fillId="0" borderId="58" xfId="0" applyFont="1" applyBorder="1" applyAlignment="1">
      <alignment horizontal="center" vertical="top" wrapText="1"/>
    </xf>
    <xf numFmtId="0" fontId="3" fillId="0" borderId="45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top"/>
    </xf>
    <xf numFmtId="0" fontId="2" fillId="0" borderId="33" xfId="0" applyFont="1" applyBorder="1" applyAlignment="1">
      <alignment horizontal="center" vertical="top"/>
    </xf>
    <xf numFmtId="0" fontId="3" fillId="0" borderId="59" xfId="0" applyFont="1" applyBorder="1" applyAlignment="1">
      <alignment horizontal="center" vertical="top" wrapText="1"/>
    </xf>
    <xf numFmtId="0" fontId="3" fillId="0" borderId="60" xfId="0" applyFont="1" applyBorder="1" applyAlignment="1">
      <alignment horizontal="center" vertical="top" wrapText="1"/>
    </xf>
    <xf numFmtId="0" fontId="3" fillId="0" borderId="60" xfId="0" applyFont="1" applyBorder="1" applyAlignment="1">
      <alignment horizontal="center"/>
    </xf>
    <xf numFmtId="0" fontId="3" fillId="0" borderId="61" xfId="0" applyFont="1" applyBorder="1" applyAlignment="1">
      <alignment horizontal="center" vertical="center" wrapText="1"/>
    </xf>
    <xf numFmtId="0" fontId="7" fillId="0" borderId="34" xfId="0" applyFont="1" applyBorder="1" applyAlignment="1">
      <alignment vertical="center" wrapText="1"/>
    </xf>
    <xf numFmtId="0" fontId="9" fillId="0" borderId="20" xfId="0" applyFont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2" fontId="0" fillId="0" borderId="0" xfId="0" applyNumberFormat="1" applyAlignment="1">
      <alignment/>
    </xf>
    <xf numFmtId="0" fontId="0" fillId="34" borderId="0" xfId="0" applyFill="1" applyAlignment="1">
      <alignment/>
    </xf>
    <xf numFmtId="2" fontId="9" fillId="0" borderId="20" xfId="0" applyNumberFormat="1" applyFont="1" applyBorder="1" applyAlignment="1">
      <alignment/>
    </xf>
    <xf numFmtId="0" fontId="9" fillId="0" borderId="11" xfId="0" applyFont="1" applyBorder="1" applyAlignment="1">
      <alignment/>
    </xf>
    <xf numFmtId="0" fontId="0" fillId="0" borderId="0" xfId="0" applyFont="1" applyAlignment="1">
      <alignment/>
    </xf>
    <xf numFmtId="0" fontId="0" fillId="0" borderId="20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7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0" xfId="0" applyFont="1" applyBorder="1" applyAlignment="1">
      <alignment horizontal="center" vertical="center"/>
    </xf>
    <xf numFmtId="0" fontId="0" fillId="0" borderId="17" xfId="0" applyFont="1" applyBorder="1" applyAlignment="1">
      <alignment/>
    </xf>
    <xf numFmtId="0" fontId="0" fillId="0" borderId="16" xfId="0" applyFont="1" applyBorder="1" applyAlignment="1">
      <alignment/>
    </xf>
    <xf numFmtId="2" fontId="0" fillId="0" borderId="17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2" fontId="0" fillId="0" borderId="17" xfId="0" applyNumberFormat="1" applyFont="1" applyBorder="1" applyAlignment="1">
      <alignment/>
    </xf>
    <xf numFmtId="0" fontId="0" fillId="34" borderId="17" xfId="0" applyFont="1" applyFill="1" applyBorder="1" applyAlignment="1">
      <alignment/>
    </xf>
    <xf numFmtId="0" fontId="0" fillId="34" borderId="16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2" fontId="9" fillId="0" borderId="0" xfId="0" applyNumberFormat="1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9" fillId="0" borderId="2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0" xfId="0" applyFont="1" applyBorder="1" applyAlignment="1">
      <alignment horizontal="center" vertical="center" wrapText="1"/>
    </xf>
    <xf numFmtId="4" fontId="0" fillId="0" borderId="40" xfId="0" applyNumberFormat="1" applyFont="1" applyBorder="1" applyAlignment="1">
      <alignment horizontal="center" vertical="center"/>
    </xf>
    <xf numFmtId="4" fontId="0" fillId="0" borderId="16" xfId="0" applyNumberFormat="1" applyFont="1" applyBorder="1" applyAlignment="1">
      <alignment horizontal="center" vertical="center"/>
    </xf>
    <xf numFmtId="4" fontId="0" fillId="0" borderId="17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/>
    </xf>
    <xf numFmtId="4" fontId="0" fillId="0" borderId="16" xfId="0" applyNumberFormat="1" applyFont="1" applyBorder="1" applyAlignment="1">
      <alignment horizontal="center"/>
    </xf>
    <xf numFmtId="4" fontId="0" fillId="0" borderId="17" xfId="0" applyNumberFormat="1" applyFont="1" applyBorder="1" applyAlignment="1">
      <alignment horizontal="center"/>
    </xf>
    <xf numFmtId="4" fontId="0" fillId="0" borderId="17" xfId="0" applyNumberFormat="1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center"/>
    </xf>
    <xf numFmtId="4" fontId="0" fillId="0" borderId="16" xfId="0" applyNumberFormat="1" applyFont="1" applyFill="1" applyBorder="1" applyAlignment="1">
      <alignment horizontal="center"/>
    </xf>
    <xf numFmtId="4" fontId="0" fillId="0" borderId="39" xfId="0" applyNumberFormat="1" applyFont="1" applyBorder="1" applyAlignment="1">
      <alignment horizontal="center"/>
    </xf>
    <xf numFmtId="4" fontId="0" fillId="0" borderId="20" xfId="0" applyNumberFormat="1" applyFont="1" applyBorder="1" applyAlignment="1">
      <alignment horizontal="center" vertical="center"/>
    </xf>
    <xf numFmtId="4" fontId="0" fillId="0" borderId="19" xfId="0" applyNumberFormat="1" applyFont="1" applyBorder="1" applyAlignment="1">
      <alignment horizontal="center" vertical="center"/>
    </xf>
    <xf numFmtId="4" fontId="0" fillId="0" borderId="12" xfId="0" applyNumberFormat="1" applyFont="1" applyBorder="1" applyAlignment="1">
      <alignment horizontal="center" vertical="center"/>
    </xf>
    <xf numFmtId="0" fontId="0" fillId="0" borderId="41" xfId="0" applyBorder="1" applyAlignment="1">
      <alignment/>
    </xf>
    <xf numFmtId="0" fontId="0" fillId="0" borderId="38" xfId="0" applyBorder="1" applyAlignment="1">
      <alignment/>
    </xf>
    <xf numFmtId="0" fontId="0" fillId="0" borderId="37" xfId="0" applyBorder="1" applyAlignment="1">
      <alignment/>
    </xf>
    <xf numFmtId="0" fontId="0" fillId="0" borderId="62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2" fontId="9" fillId="0" borderId="38" xfId="0" applyNumberFormat="1" applyFont="1" applyBorder="1" applyAlignment="1">
      <alignment/>
    </xf>
    <xf numFmtId="4" fontId="2" fillId="0" borderId="38" xfId="0" applyNumberFormat="1" applyFont="1" applyBorder="1" applyAlignment="1">
      <alignment/>
    </xf>
    <xf numFmtId="4" fontId="2" fillId="0" borderId="37" xfId="0" applyNumberFormat="1" applyFont="1" applyBorder="1" applyAlignment="1">
      <alignment/>
    </xf>
    <xf numFmtId="4" fontId="2" fillId="0" borderId="18" xfId="0" applyNumberFormat="1" applyFont="1" applyBorder="1" applyAlignment="1">
      <alignment/>
    </xf>
    <xf numFmtId="4" fontId="2" fillId="0" borderId="58" xfId="0" applyNumberFormat="1" applyFont="1" applyBorder="1" applyAlignment="1">
      <alignment/>
    </xf>
    <xf numFmtId="4" fontId="3" fillId="0" borderId="18" xfId="0" applyNumberFormat="1" applyFont="1" applyBorder="1" applyAlignment="1">
      <alignment horizontal="center" vertical="top" wrapText="1"/>
    </xf>
    <xf numFmtId="4" fontId="3" fillId="0" borderId="28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40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23" fillId="0" borderId="0" xfId="0" applyFont="1" applyAlignment="1">
      <alignment/>
    </xf>
    <xf numFmtId="0" fontId="9" fillId="0" borderId="0" xfId="0" applyFont="1" applyAlignment="1">
      <alignment/>
    </xf>
    <xf numFmtId="4" fontId="0" fillId="0" borderId="41" xfId="0" applyNumberFormat="1" applyFont="1" applyBorder="1" applyAlignment="1">
      <alignment horizontal="center" vertical="center"/>
    </xf>
    <xf numFmtId="4" fontId="0" fillId="0" borderId="62" xfId="0" applyNumberFormat="1" applyFont="1" applyBorder="1" applyAlignment="1">
      <alignment horizontal="center"/>
    </xf>
    <xf numFmtId="0" fontId="13" fillId="0" borderId="12" xfId="0" applyFont="1" applyBorder="1" applyAlignment="1">
      <alignment horizontal="center" vertical="center"/>
    </xf>
    <xf numFmtId="4" fontId="9" fillId="0" borderId="20" xfId="0" applyNumberFormat="1" applyFont="1" applyBorder="1" applyAlignment="1">
      <alignment horizontal="center" vertical="center"/>
    </xf>
    <xf numFmtId="4" fontId="9" fillId="0" borderId="12" xfId="0" applyNumberFormat="1" applyFont="1" applyBorder="1" applyAlignment="1">
      <alignment horizontal="center" vertical="center"/>
    </xf>
    <xf numFmtId="4" fontId="9" fillId="0" borderId="14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14" fillId="0" borderId="63" xfId="0" applyFont="1" applyBorder="1" applyAlignment="1">
      <alignment horizontal="center" vertical="center" wrapText="1"/>
    </xf>
    <xf numFmtId="0" fontId="14" fillId="0" borderId="64" xfId="0" applyFont="1" applyBorder="1" applyAlignment="1">
      <alignment horizontal="center" vertical="center" wrapText="1"/>
    </xf>
    <xf numFmtId="0" fontId="14" fillId="0" borderId="63" xfId="0" applyFont="1" applyBorder="1" applyAlignment="1">
      <alignment horizontal="center" vertical="center"/>
    </xf>
    <xf numFmtId="0" fontId="14" fillId="0" borderId="64" xfId="0" applyFont="1" applyBorder="1" applyAlignment="1">
      <alignment horizontal="center" vertical="center"/>
    </xf>
    <xf numFmtId="172" fontId="0" fillId="0" borderId="17" xfId="0" applyNumberFormat="1" applyFont="1" applyBorder="1" applyAlignment="1">
      <alignment horizontal="center" vertical="center"/>
    </xf>
    <xf numFmtId="4" fontId="9" fillId="0" borderId="0" xfId="0" applyNumberFormat="1" applyFont="1" applyAlignment="1">
      <alignment/>
    </xf>
    <xf numFmtId="2" fontId="10" fillId="0" borderId="35" xfId="0" applyNumberFormat="1" applyFont="1" applyBorder="1" applyAlignment="1">
      <alignment/>
    </xf>
    <xf numFmtId="4" fontId="3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" fontId="0" fillId="0" borderId="11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/>
    </xf>
    <xf numFmtId="3" fontId="0" fillId="0" borderId="16" xfId="0" applyNumberFormat="1" applyFont="1" applyBorder="1" applyAlignment="1">
      <alignment horizontal="center" vertical="center"/>
    </xf>
    <xf numFmtId="3" fontId="0" fillId="0" borderId="16" xfId="0" applyNumberFormat="1" applyFont="1" applyBorder="1" applyAlignment="1">
      <alignment horizontal="center"/>
    </xf>
    <xf numFmtId="0" fontId="20" fillId="0" borderId="0" xfId="0" applyFont="1" applyAlignment="1">
      <alignment/>
    </xf>
    <xf numFmtId="1" fontId="21" fillId="0" borderId="20" xfId="0" applyNumberFormat="1" applyFont="1" applyBorder="1" applyAlignment="1">
      <alignment horizontal="center" vertical="center" wrapText="1"/>
    </xf>
    <xf numFmtId="1" fontId="21" fillId="0" borderId="12" xfId="0" applyNumberFormat="1" applyFont="1" applyBorder="1" applyAlignment="1">
      <alignment horizontal="center" vertical="center" wrapText="1"/>
    </xf>
    <xf numFmtId="1" fontId="21" fillId="0" borderId="11" xfId="0" applyNumberFormat="1" applyFont="1" applyBorder="1" applyAlignment="1">
      <alignment horizontal="center" vertical="center" wrapText="1"/>
    </xf>
    <xf numFmtId="1" fontId="21" fillId="0" borderId="19" xfId="0" applyNumberFormat="1" applyFont="1" applyBorder="1" applyAlignment="1">
      <alignment horizontal="center" vertical="center" wrapText="1"/>
    </xf>
    <xf numFmtId="0" fontId="20" fillId="0" borderId="12" xfId="0" applyFont="1" applyBorder="1" applyAlignment="1">
      <alignment horizontal="left" vertical="top" wrapText="1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top" wrapText="1"/>
    </xf>
    <xf numFmtId="0" fontId="20" fillId="0" borderId="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39" xfId="0" applyFont="1" applyBorder="1" applyAlignment="1">
      <alignment horizontal="left" vertical="top" wrapText="1"/>
    </xf>
    <xf numFmtId="0" fontId="20" fillId="0" borderId="35" xfId="0" applyFont="1" applyBorder="1" applyAlignment="1">
      <alignment horizontal="center" vertical="center" wrapText="1"/>
    </xf>
    <xf numFmtId="0" fontId="20" fillId="0" borderId="39" xfId="0" applyFont="1" applyBorder="1" applyAlignment="1">
      <alignment horizontal="center" vertical="center" wrapText="1"/>
    </xf>
    <xf numFmtId="0" fontId="20" fillId="0" borderId="36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/>
    </xf>
    <xf numFmtId="4" fontId="0" fillId="0" borderId="17" xfId="0" applyNumberFormat="1" applyBorder="1" applyAlignment="1">
      <alignment horizontal="center"/>
    </xf>
    <xf numFmtId="4" fontId="0" fillId="33" borderId="31" xfId="0" applyNumberFormat="1" applyFont="1" applyFill="1" applyBorder="1" applyAlignment="1">
      <alignment horizontal="center"/>
    </xf>
    <xf numFmtId="4" fontId="0" fillId="33" borderId="33" xfId="0" applyNumberFormat="1" applyFont="1" applyFill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4" fontId="0" fillId="33" borderId="60" xfId="0" applyNumberFormat="1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 horizontal="center"/>
    </xf>
    <xf numFmtId="4" fontId="0" fillId="33" borderId="31" xfId="0" applyNumberFormat="1" applyFont="1" applyFill="1" applyBorder="1" applyAlignment="1">
      <alignment horizontal="center" vertical="center"/>
    </xf>
    <xf numFmtId="4" fontId="0" fillId="33" borderId="33" xfId="0" applyNumberFormat="1" applyFont="1" applyFill="1" applyBorder="1" applyAlignment="1">
      <alignment horizontal="center" vertical="center"/>
    </xf>
    <xf numFmtId="4" fontId="0" fillId="33" borderId="60" xfId="0" applyNumberFormat="1" applyFont="1" applyFill="1" applyBorder="1" applyAlignment="1">
      <alignment horizontal="center" vertical="center"/>
    </xf>
    <xf numFmtId="4" fontId="0" fillId="33" borderId="23" xfId="0" applyNumberFormat="1" applyFont="1" applyFill="1" applyBorder="1" applyAlignment="1">
      <alignment horizontal="center" vertical="center"/>
    </xf>
    <xf numFmtId="4" fontId="0" fillId="35" borderId="31" xfId="0" applyNumberFormat="1" applyFont="1" applyFill="1" applyBorder="1" applyAlignment="1">
      <alignment horizontal="center" vertical="center"/>
    </xf>
    <xf numFmtId="4" fontId="0" fillId="35" borderId="23" xfId="0" applyNumberFormat="1" applyFont="1" applyFill="1" applyBorder="1" applyAlignment="1">
      <alignment horizontal="center" vertical="center"/>
    </xf>
    <xf numFmtId="4" fontId="0" fillId="35" borderId="60" xfId="0" applyNumberFormat="1" applyFont="1" applyFill="1" applyBorder="1" applyAlignment="1">
      <alignment horizontal="center" vertical="center"/>
    </xf>
    <xf numFmtId="173" fontId="0" fillId="0" borderId="0" xfId="0" applyNumberFormat="1" applyAlignment="1">
      <alignment/>
    </xf>
    <xf numFmtId="175" fontId="0" fillId="0" borderId="0" xfId="0" applyNumberFormat="1" applyAlignment="1">
      <alignment/>
    </xf>
    <xf numFmtId="0" fontId="2" fillId="0" borderId="38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4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39" xfId="0" applyFont="1" applyBorder="1" applyAlignment="1">
      <alignment/>
    </xf>
    <xf numFmtId="0" fontId="0" fillId="0" borderId="38" xfId="0" applyFont="1" applyBorder="1" applyAlignment="1">
      <alignment horizontal="center" vertical="center"/>
    </xf>
    <xf numFmtId="4" fontId="10" fillId="0" borderId="11" xfId="0" applyNumberFormat="1" applyFont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4" fontId="0" fillId="0" borderId="38" xfId="0" applyNumberFormat="1" applyFont="1" applyBorder="1" applyAlignment="1">
      <alignment horizontal="center" vertical="center"/>
    </xf>
    <xf numFmtId="4" fontId="0" fillId="0" borderId="0" xfId="0" applyNumberFormat="1" applyFont="1" applyBorder="1" applyAlignment="1">
      <alignment horizontal="center" vertical="center"/>
    </xf>
    <xf numFmtId="4" fontId="0" fillId="33" borderId="18" xfId="0" applyNumberFormat="1" applyFont="1" applyFill="1" applyBorder="1" applyAlignment="1">
      <alignment horizontal="center" vertical="center"/>
    </xf>
    <xf numFmtId="4" fontId="0" fillId="33" borderId="18" xfId="0" applyNumberFormat="1" applyFont="1" applyFill="1" applyBorder="1" applyAlignment="1">
      <alignment horizontal="center"/>
    </xf>
    <xf numFmtId="4" fontId="0" fillId="0" borderId="35" xfId="0" applyNumberFormat="1" applyFont="1" applyBorder="1" applyAlignment="1">
      <alignment horizontal="center"/>
    </xf>
    <xf numFmtId="0" fontId="0" fillId="0" borderId="40" xfId="0" applyBorder="1" applyAlignment="1">
      <alignment/>
    </xf>
    <xf numFmtId="0" fontId="0" fillId="0" borderId="10" xfId="0" applyBorder="1" applyAlignment="1">
      <alignment/>
    </xf>
    <xf numFmtId="0" fontId="0" fillId="0" borderId="39" xfId="0" applyBorder="1" applyAlignment="1">
      <alignment/>
    </xf>
    <xf numFmtId="4" fontId="0" fillId="33" borderId="0" xfId="0" applyNumberFormat="1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175" fontId="0" fillId="0" borderId="17" xfId="0" applyNumberFormat="1" applyFont="1" applyBorder="1" applyAlignment="1">
      <alignment horizontal="center" vertical="center"/>
    </xf>
    <xf numFmtId="3" fontId="0" fillId="0" borderId="17" xfId="0" applyNumberFormat="1" applyFon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4" fontId="0" fillId="0" borderId="0" xfId="0" applyNumberFormat="1" applyBorder="1" applyAlignment="1">
      <alignment horizontal="center"/>
    </xf>
    <xf numFmtId="3" fontId="0" fillId="33" borderId="18" xfId="0" applyNumberFormat="1" applyFont="1" applyFill="1" applyBorder="1" applyAlignment="1">
      <alignment horizontal="center" vertical="center"/>
    </xf>
    <xf numFmtId="3" fontId="0" fillId="0" borderId="12" xfId="0" applyNumberFormat="1" applyFont="1" applyBorder="1" applyAlignment="1">
      <alignment horizontal="center" vertical="center"/>
    </xf>
    <xf numFmtId="3" fontId="0" fillId="0" borderId="17" xfId="0" applyNumberFormat="1" applyFont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0" fontId="0" fillId="0" borderId="19" xfId="0" applyBorder="1" applyAlignment="1">
      <alignment/>
    </xf>
    <xf numFmtId="0" fontId="9" fillId="0" borderId="12" xfId="0" applyFont="1" applyBorder="1" applyAlignment="1">
      <alignment/>
    </xf>
    <xf numFmtId="0" fontId="9" fillId="0" borderId="19" xfId="0" applyFont="1" applyBorder="1" applyAlignment="1">
      <alignment/>
    </xf>
    <xf numFmtId="0" fontId="0" fillId="0" borderId="20" xfId="0" applyBorder="1" applyAlignment="1">
      <alignment/>
    </xf>
    <xf numFmtId="0" fontId="21" fillId="0" borderId="12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39" xfId="0" applyFont="1" applyBorder="1" applyAlignment="1">
      <alignment horizontal="center" vertical="center"/>
    </xf>
    <xf numFmtId="0" fontId="24" fillId="0" borderId="0" xfId="0" applyFont="1" applyAlignment="1">
      <alignment/>
    </xf>
    <xf numFmtId="0" fontId="26" fillId="0" borderId="12" xfId="0" applyFont="1" applyBorder="1" applyAlignment="1">
      <alignment horizontal="left" vertical="top" wrapText="1"/>
    </xf>
    <xf numFmtId="0" fontId="26" fillId="0" borderId="10" xfId="0" applyFont="1" applyBorder="1" applyAlignment="1">
      <alignment horizontal="left" vertical="top" wrapText="1"/>
    </xf>
    <xf numFmtId="0" fontId="26" fillId="0" borderId="39" xfId="0" applyFont="1" applyBorder="1" applyAlignment="1">
      <alignment horizontal="left" vertical="top" wrapText="1"/>
    </xf>
    <xf numFmtId="0" fontId="28" fillId="0" borderId="11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0" fontId="28" fillId="0" borderId="39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/>
    </xf>
    <xf numFmtId="0" fontId="28" fillId="0" borderId="12" xfId="0" applyFont="1" applyBorder="1" applyAlignment="1">
      <alignment/>
    </xf>
    <xf numFmtId="0" fontId="28" fillId="0" borderId="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28" fillId="0" borderId="35" xfId="0" applyFont="1" applyBorder="1" applyAlignment="1">
      <alignment horizontal="center" vertical="center" wrapText="1"/>
    </xf>
    <xf numFmtId="0" fontId="28" fillId="0" borderId="36" xfId="0" applyFont="1" applyBorder="1" applyAlignment="1">
      <alignment horizontal="center" vertical="center" wrapText="1"/>
    </xf>
    <xf numFmtId="0" fontId="28" fillId="0" borderId="39" xfId="0" applyFont="1" applyBorder="1" applyAlignment="1">
      <alignment horizontal="center" vertical="center"/>
    </xf>
    <xf numFmtId="0" fontId="28" fillId="0" borderId="39" xfId="0" applyFont="1" applyBorder="1" applyAlignment="1">
      <alignment/>
    </xf>
    <xf numFmtId="0" fontId="25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1" fontId="7" fillId="0" borderId="20" xfId="0" applyNumberFormat="1" applyFont="1" applyBorder="1" applyAlignment="1">
      <alignment horizontal="center" vertical="center" wrapText="1"/>
    </xf>
    <xf numFmtId="1" fontId="7" fillId="0" borderId="12" xfId="0" applyNumberFormat="1" applyFont="1" applyBorder="1" applyAlignment="1">
      <alignment horizontal="center" vertical="center" wrapText="1"/>
    </xf>
    <xf numFmtId="1" fontId="7" fillId="0" borderId="11" xfId="0" applyNumberFormat="1" applyFont="1" applyBorder="1" applyAlignment="1">
      <alignment horizontal="center" vertical="center" wrapText="1"/>
    </xf>
    <xf numFmtId="1" fontId="7" fillId="0" borderId="19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4" fontId="3" fillId="0" borderId="20" xfId="0" applyNumberFormat="1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4" fontId="3" fillId="0" borderId="19" xfId="0" applyNumberFormat="1" applyFont="1" applyBorder="1" applyAlignment="1">
      <alignment horizontal="center" vertical="center" wrapText="1"/>
    </xf>
    <xf numFmtId="4" fontId="4" fillId="0" borderId="0" xfId="0" applyNumberFormat="1" applyFont="1" applyAlignment="1">
      <alignment horizontal="center"/>
    </xf>
    <xf numFmtId="0" fontId="3" fillId="0" borderId="4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2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65" xfId="0" applyFont="1" applyBorder="1" applyAlignment="1">
      <alignment horizontal="center"/>
    </xf>
    <xf numFmtId="0" fontId="3" fillId="0" borderId="66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62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41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6" fillId="0" borderId="67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68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21" fillId="0" borderId="40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wrapText="1"/>
    </xf>
    <xf numFmtId="0" fontId="21" fillId="0" borderId="62" xfId="0" applyFont="1" applyBorder="1" applyAlignment="1">
      <alignment horizontal="center" vertical="center"/>
    </xf>
    <xf numFmtId="0" fontId="21" fillId="0" borderId="35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/>
    </xf>
    <xf numFmtId="0" fontId="14" fillId="0" borderId="63" xfId="0" applyFont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9" fillId="0" borderId="63" xfId="0" applyFont="1" applyBorder="1" applyAlignment="1">
      <alignment horizontal="center" vertical="center"/>
    </xf>
    <xf numFmtId="0" fontId="9" fillId="0" borderId="64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4" fontId="10" fillId="0" borderId="20" xfId="0" applyNumberFormat="1" applyFont="1" applyBorder="1" applyAlignment="1">
      <alignment horizontal="center" vertical="center"/>
    </xf>
    <xf numFmtId="4" fontId="10" fillId="0" borderId="11" xfId="0" applyNumberFormat="1" applyFont="1" applyBorder="1" applyAlignment="1">
      <alignment horizontal="center" vertical="center"/>
    </xf>
    <xf numFmtId="4" fontId="10" fillId="0" borderId="19" xfId="0" applyNumberFormat="1" applyFont="1" applyBorder="1" applyAlignment="1">
      <alignment horizontal="center" vertical="center"/>
    </xf>
    <xf numFmtId="4" fontId="11" fillId="0" borderId="20" xfId="0" applyNumberFormat="1" applyFont="1" applyBorder="1" applyAlignment="1">
      <alignment horizontal="center" vertical="center"/>
    </xf>
    <xf numFmtId="4" fontId="11" fillId="0" borderId="11" xfId="0" applyNumberFormat="1" applyFont="1" applyBorder="1" applyAlignment="1">
      <alignment horizontal="center" vertical="center"/>
    </xf>
    <xf numFmtId="4" fontId="11" fillId="0" borderId="19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9" fillId="0" borderId="38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20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 wrapText="1"/>
    </xf>
    <xf numFmtId="0" fontId="27" fillId="0" borderId="40" xfId="0" applyFont="1" applyBorder="1" applyAlignment="1">
      <alignment horizontal="center" vertical="center" wrapText="1"/>
    </xf>
    <xf numFmtId="0" fontId="27" fillId="0" borderId="39" xfId="0" applyFont="1" applyBorder="1" applyAlignment="1">
      <alignment horizontal="center" vertical="center" wrapText="1"/>
    </xf>
    <xf numFmtId="0" fontId="25" fillId="0" borderId="62" xfId="0" applyFont="1" applyBorder="1" applyAlignment="1">
      <alignment horizontal="center" vertical="center"/>
    </xf>
    <xf numFmtId="0" fontId="25" fillId="0" borderId="35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Warości sprzedaży napojów alkoholowych na poszczególne lata</a:t>
            </a:r>
          </a:p>
        </c:rich>
      </c:tx>
      <c:layout>
        <c:manualLayout>
          <c:xMode val="factor"/>
          <c:yMode val="factor"/>
          <c:x val="-0.04"/>
          <c:y val="-0.0095"/>
        </c:manualLayout>
      </c:layout>
      <c:spPr>
        <a:noFill/>
        <a:ln>
          <a:noFill/>
        </a:ln>
      </c:spPr>
    </c:title>
    <c:view3D>
      <c:rotX val="15"/>
      <c:hPercent val="59"/>
      <c:rotY val="20"/>
      <c:depthPercent val="100"/>
      <c:rAngAx val="1"/>
    </c:view3D>
    <c:plotArea>
      <c:layout>
        <c:manualLayout>
          <c:xMode val="edge"/>
          <c:yMode val="edge"/>
          <c:x val="0.03925"/>
          <c:y val="0.586"/>
          <c:w val="0.8295"/>
          <c:h val="0.34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Arkusz1!$A$45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Arkusz1!$D$43:$F$43</c:f>
              <c:strCache/>
            </c:strRef>
          </c:cat>
          <c:val>
            <c:numRef>
              <c:f>Arkusz1!$D$45:$F$45</c:f>
              <c:numCache/>
            </c:numRef>
          </c:val>
          <c:shape val="box"/>
        </c:ser>
        <c:ser>
          <c:idx val="1"/>
          <c:order val="1"/>
          <c:tx>
            <c:strRef>
              <c:f>Arkusz1!$A$46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Arkusz1!$D$43:$F$43</c:f>
              <c:strCache/>
            </c:strRef>
          </c:cat>
          <c:val>
            <c:numRef>
              <c:f>Arkusz1!$D$46:$F$46</c:f>
              <c:numCache/>
            </c:numRef>
          </c:val>
          <c:shape val="box"/>
        </c:ser>
        <c:ser>
          <c:idx val="2"/>
          <c:order val="2"/>
          <c:tx>
            <c:strRef>
              <c:f>Arkusz1!$A$47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Arkusz1!$D$43:$F$43</c:f>
              <c:strCache/>
            </c:strRef>
          </c:cat>
          <c:val>
            <c:numRef>
              <c:f>Arkusz1!$D$47:$F$47</c:f>
              <c:numCache/>
            </c:numRef>
          </c:val>
          <c:shape val="box"/>
        </c:ser>
        <c:ser>
          <c:idx val="3"/>
          <c:order val="3"/>
          <c:tx>
            <c:v>2007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1</c:v>
              </c:pt>
            </c:numLit>
          </c:val>
          <c:shape val="box"/>
        </c:ser>
        <c:ser>
          <c:idx val="4"/>
          <c:order val="4"/>
          <c:tx>
            <c:v>2009</c:v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1</c:v>
              </c:pt>
            </c:numLit>
          </c:val>
          <c:shape val="box"/>
        </c:ser>
        <c:shape val="box"/>
        <c:axId val="9625327"/>
        <c:axId val="19519080"/>
      </c:bar3DChart>
      <c:catAx>
        <c:axId val="96253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rodzaje napojów alkoholowych</a:t>
                </a:r>
              </a:p>
            </c:rich>
          </c:tx>
          <c:layout>
            <c:manualLayout>
              <c:xMode val="factor"/>
              <c:yMode val="factor"/>
              <c:x val="0.07225"/>
              <c:y val="-0.2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9519080"/>
        <c:crosses val="autoZero"/>
        <c:auto val="1"/>
        <c:lblOffset val="100"/>
        <c:tickLblSkip val="1"/>
        <c:noMultiLvlLbl val="0"/>
      </c:catAx>
      <c:valAx>
        <c:axId val="195190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62532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975"/>
          <c:y val="0.738"/>
          <c:w val="0.16025"/>
          <c:h val="0.17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FFFFFF"/>
        </a:gs>
      </a:gsLst>
      <a:lin ang="27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solidFill>
                  <a:srgbClr val="000000"/>
                </a:solidFill>
              </a:rPr>
              <a:t>Liczba punktów sprzedaży napojów alkoholowych w mieście z napojami przeznaczonymi do spożycia poza miejscem sprzedaży według zawartości alkoholu</a:t>
            </a:r>
          </a:p>
        </c:rich>
      </c:tx>
      <c:layout>
        <c:manualLayout>
          <c:xMode val="factor"/>
          <c:yMode val="factor"/>
          <c:x val="0.0087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3475"/>
          <c:y val="0.79275"/>
          <c:w val="0.63275"/>
          <c:h val="0.150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stat!$D$8:$D$8</c:f>
              <c:strCache>
                <c:ptCount val="1"/>
                <c:pt idx="0">
                  <c:v>do 4,5% (oraz piwo)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stat!$A$9:$A$11</c:f>
              <c:numCache/>
            </c:numRef>
          </c:cat>
          <c:val>
            <c:numRef>
              <c:f>stat!$D$9:$D$11</c:f>
              <c:numCache/>
            </c:numRef>
          </c:val>
          <c:shape val="box"/>
        </c:ser>
        <c:ser>
          <c:idx val="1"/>
          <c:order val="1"/>
          <c:tx>
            <c:strRef>
              <c:f>stat!$E$8:$E$8</c:f>
              <c:strCache>
                <c:ptCount val="1"/>
                <c:pt idx="0">
                  <c:v>od 4,5 do 18%                    (z wyjątkiem piwa)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stat!$A$9:$A$11</c:f>
              <c:numCache/>
            </c:numRef>
          </c:cat>
          <c:val>
            <c:numRef>
              <c:f>stat!$E$9:$E$11</c:f>
              <c:numCache/>
            </c:numRef>
          </c:val>
          <c:shape val="box"/>
        </c:ser>
        <c:ser>
          <c:idx val="2"/>
          <c:order val="2"/>
          <c:tx>
            <c:strRef>
              <c:f>stat!$F$8</c:f>
              <c:strCache>
                <c:ptCount val="1"/>
                <c:pt idx="0">
                  <c:v>pow. 18%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stat!$A$9:$A$11</c:f>
              <c:numCache/>
            </c:numRef>
          </c:cat>
          <c:val>
            <c:numRef>
              <c:f>stat!$F$9:$F$11</c:f>
              <c:numCache/>
            </c:numRef>
          </c:val>
          <c:shape val="box"/>
        </c:ser>
        <c:shape val="box"/>
        <c:axId val="41453993"/>
        <c:axId val="37541618"/>
      </c:bar3DChart>
      <c:catAx>
        <c:axId val="414539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Lata</a:t>
                </a:r>
              </a:p>
            </c:rich>
          </c:tx>
          <c:layout>
            <c:manualLayout>
              <c:xMode val="factor"/>
              <c:yMode val="factor"/>
              <c:x val="0.01225"/>
              <c:y val="-0.17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7541618"/>
        <c:crosses val="autoZero"/>
        <c:auto val="1"/>
        <c:lblOffset val="100"/>
        <c:tickLblSkip val="1"/>
        <c:noMultiLvlLbl val="0"/>
      </c:catAx>
      <c:valAx>
        <c:axId val="375416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45399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425"/>
          <c:y val="0.6595"/>
          <c:w val="0.25525"/>
          <c:h val="0.3405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FFFFCC"/>
            </a:gs>
          </a:gsLst>
          <a:lin ang="18900000" scaled="1"/>
        </a:gra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FFFF99"/>
        </a:gs>
        <a:gs pos="100000">
          <a:srgbClr val="FFFFFB"/>
        </a:gs>
      </a:gsLst>
      <a:lin ang="27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Liczba zezwoleń na  sprzedaży napojów alkoholowych wydanych w  mieście z napojami przeznaczonymi do spożycia poza miejscem sprzedaży według zawartości alkoholu.</a:t>
            </a:r>
          </a:p>
        </c:rich>
      </c:tx>
      <c:layout>
        <c:manualLayout>
          <c:xMode val="factor"/>
          <c:yMode val="factor"/>
          <c:x val="-0.0245"/>
          <c:y val="0.011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5625"/>
          <c:y val="0.76025"/>
          <c:w val="0.6085"/>
          <c:h val="0.19075"/>
        </c:manualLayout>
      </c:layout>
      <c:bar3DChart>
        <c:barDir val="col"/>
        <c:grouping val="clustered"/>
        <c:varyColors val="0"/>
        <c:ser>
          <c:idx val="0"/>
          <c:order val="0"/>
          <c:tx>
            <c:v>do 4,5 % oraz piwo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stat!$A$60:$A$62</c:f>
              <c:numCache/>
            </c:numRef>
          </c:cat>
          <c:val>
            <c:numRef>
              <c:f>stat!$D$60:$D$62</c:f>
              <c:numCache/>
            </c:numRef>
          </c:val>
          <c:shape val="box"/>
        </c:ser>
        <c:ser>
          <c:idx val="1"/>
          <c:order val="1"/>
          <c:tx>
            <c:v>do 4,5 % do 18 % (z wyjątkiem piwa)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stat!$A$60:$A$62</c:f>
              <c:numCache/>
            </c:numRef>
          </c:cat>
          <c:val>
            <c:numRef>
              <c:f>stat!$E$60:$E$62</c:f>
              <c:numCache/>
            </c:numRef>
          </c:val>
          <c:shape val="box"/>
        </c:ser>
        <c:ser>
          <c:idx val="2"/>
          <c:order val="2"/>
          <c:tx>
            <c:v>pow. 18 %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stat!$A$60:$A$62</c:f>
              <c:numCache/>
            </c:numRef>
          </c:cat>
          <c:val>
            <c:numRef>
              <c:f>stat!$F$60:$F$62</c:f>
              <c:numCache/>
            </c:numRef>
          </c:val>
          <c:shape val="box"/>
        </c:ser>
        <c:shape val="box"/>
        <c:axId val="2330243"/>
        <c:axId val="20972188"/>
      </c:bar3DChart>
      <c:catAx>
        <c:axId val="23302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Lata</a:t>
                </a:r>
              </a:p>
            </c:rich>
          </c:tx>
          <c:layout>
            <c:manualLayout>
              <c:xMode val="factor"/>
              <c:yMode val="factor"/>
              <c:x val="0.0085"/>
              <c:y val="-0.13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0972188"/>
        <c:crosses val="autoZero"/>
        <c:auto val="1"/>
        <c:lblOffset val="100"/>
        <c:tickLblSkip val="1"/>
        <c:noMultiLvlLbl val="0"/>
      </c:catAx>
      <c:valAx>
        <c:axId val="209721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Wartości</a:t>
                </a:r>
              </a:p>
            </c:rich>
          </c:tx>
          <c:layout>
            <c:manualLayout>
              <c:xMode val="factor"/>
              <c:yMode val="factor"/>
              <c:x val="-0.123"/>
              <c:y val="-0.26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3024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88"/>
          <c:y val="0.705"/>
          <c:w val="0.412"/>
          <c:h val="0.276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FFFF99"/>
            </a:gs>
          </a:gsLst>
          <a:lin ang="18900000" scaled="1"/>
        </a:gradFill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FFFF99"/>
        </a:gs>
        <a:gs pos="100000">
          <a:srgbClr val="FFFFFF"/>
        </a:gs>
      </a:gsLst>
      <a:lin ang="27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Liczba punktów sprzedaży napojów alkoholowych w mieście z napojami przeznaczonymi do spożycia w miejscu sprzedaży według zawartości alkoholu.</a:t>
            </a:r>
          </a:p>
        </c:rich>
      </c:tx>
      <c:layout>
        <c:manualLayout>
          <c:xMode val="factor"/>
          <c:yMode val="factor"/>
          <c:x val="-0.01225"/>
          <c:y val="0"/>
        </c:manualLayout>
      </c:layout>
      <c:spPr>
        <a:noFill/>
        <a:ln>
          <a:noFill/>
        </a:ln>
      </c:spPr>
    </c:title>
    <c:view3D>
      <c:rotX val="26"/>
      <c:hPercent val="36"/>
      <c:rotY val="44"/>
      <c:depthPercent val="100"/>
      <c:rAngAx val="1"/>
    </c:view3D>
    <c:plotArea>
      <c:layout>
        <c:manualLayout>
          <c:xMode val="edge"/>
          <c:yMode val="edge"/>
          <c:x val="0.067"/>
          <c:y val="0.77225"/>
          <c:w val="0.713"/>
          <c:h val="0.17425"/>
        </c:manualLayout>
      </c:layout>
      <c:bar3DChart>
        <c:barDir val="col"/>
        <c:grouping val="clustered"/>
        <c:varyColors val="0"/>
        <c:ser>
          <c:idx val="0"/>
          <c:order val="0"/>
          <c:tx>
            <c:v>do 4,5 % oraz piwo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stat!$A$9:$A$11</c:f>
              <c:numCache/>
            </c:numRef>
          </c:cat>
          <c:val>
            <c:numRef>
              <c:f>stat!$H$9:$H$11</c:f>
              <c:numCache/>
            </c:numRef>
          </c:val>
          <c:shape val="box"/>
        </c:ser>
        <c:ser>
          <c:idx val="1"/>
          <c:order val="1"/>
          <c:tx>
            <c:v>od 4,5 % do 18 % ( z wyjątkiem piwa)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stat!$A$9:$A$11</c:f>
              <c:numCache/>
            </c:numRef>
          </c:cat>
          <c:val>
            <c:numRef>
              <c:f>stat!$I$9:$I$11</c:f>
              <c:numCache/>
            </c:numRef>
          </c:val>
          <c:shape val="box"/>
        </c:ser>
        <c:ser>
          <c:idx val="2"/>
          <c:order val="2"/>
          <c:tx>
            <c:v>pow. 18 %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stat!$A$9:$A$11</c:f>
              <c:numCache/>
            </c:numRef>
          </c:cat>
          <c:val>
            <c:numRef>
              <c:f>stat!$J$9:$J$11</c:f>
              <c:numCache/>
            </c:numRef>
          </c:val>
          <c:shape val="box"/>
        </c:ser>
        <c:shape val="box"/>
        <c:axId val="54531965"/>
        <c:axId val="21025638"/>
      </c:bar3DChart>
      <c:catAx>
        <c:axId val="545319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Lata</a:t>
                </a:r>
              </a:p>
            </c:rich>
          </c:tx>
          <c:layout>
            <c:manualLayout>
              <c:xMode val="factor"/>
              <c:yMode val="factor"/>
              <c:x val="-0.0075"/>
              <c:y val="-0.13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1025638"/>
        <c:crosses val="autoZero"/>
        <c:auto val="1"/>
        <c:lblOffset val="100"/>
        <c:tickLblSkip val="1"/>
        <c:noMultiLvlLbl val="0"/>
      </c:catAx>
      <c:valAx>
        <c:axId val="210256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Wartość</a:t>
                </a:r>
              </a:p>
            </c:rich>
          </c:tx>
          <c:layout>
            <c:manualLayout>
              <c:xMode val="factor"/>
              <c:yMode val="factor"/>
              <c:x val="-0.1525"/>
              <c:y val="-0.27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53196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"/>
          <c:y val="0.5915"/>
          <c:w val="0.182"/>
          <c:h val="0.4085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FFFF99"/>
            </a:gs>
          </a:gsLst>
          <a:lin ang="18900000" scaled="1"/>
        </a:gradFill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FFFF99"/>
        </a:gs>
        <a:gs pos="100000">
          <a:srgbClr val="FFFFFF"/>
        </a:gs>
      </a:gsLst>
      <a:lin ang="27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LIczba zezwoleń na sprzedaż napojów alkoholowych wydanych w mieście z napojami przeznaczonymi do spożycia w miejscu sprzedaży według zawartości alkoholu.</a:t>
            </a:r>
          </a:p>
        </c:rich>
      </c:tx>
      <c:layout>
        <c:manualLayout>
          <c:xMode val="factor"/>
          <c:yMode val="factor"/>
          <c:x val="0.016"/>
          <c:y val="0"/>
        </c:manualLayout>
      </c:layout>
      <c:spPr>
        <a:noFill/>
        <a:ln>
          <a:noFill/>
        </a:ln>
      </c:spPr>
    </c:title>
    <c:view3D>
      <c:rotX val="15"/>
      <c:hPercent val="38"/>
      <c:rotY val="20"/>
      <c:depthPercent val="100"/>
      <c:rAngAx val="1"/>
    </c:view3D>
    <c:plotArea>
      <c:layout>
        <c:manualLayout>
          <c:xMode val="edge"/>
          <c:yMode val="edge"/>
          <c:x val="0.13025"/>
          <c:y val="0.78"/>
          <c:w val="0.6225"/>
          <c:h val="0.170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stat!$H$59</c:f>
              <c:strCache>
                <c:ptCount val="1"/>
                <c:pt idx="0">
                  <c:v>do 4,5% (oraz piwa)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stat!$A$60:$A$62</c:f>
              <c:numCache/>
            </c:numRef>
          </c:cat>
          <c:val>
            <c:numRef>
              <c:f>stat!$H$60:$H$62</c:f>
              <c:numCache/>
            </c:numRef>
          </c:val>
          <c:shape val="box"/>
        </c:ser>
        <c:ser>
          <c:idx val="1"/>
          <c:order val="1"/>
          <c:tx>
            <c:strRef>
              <c:f>stat!$I$59</c:f>
              <c:strCache>
                <c:ptCount val="1"/>
                <c:pt idx="0">
                  <c:v>od 4,5% do 18% (z wyjątkiem piwa)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stat!$A$60:$A$62</c:f>
              <c:numCache/>
            </c:numRef>
          </c:cat>
          <c:val>
            <c:numRef>
              <c:f>stat!$I$60:$I$62</c:f>
              <c:numCache/>
            </c:numRef>
          </c:val>
          <c:shape val="box"/>
        </c:ser>
        <c:ser>
          <c:idx val="2"/>
          <c:order val="2"/>
          <c:tx>
            <c:strRef>
              <c:f>stat!$J$59</c:f>
              <c:strCache>
                <c:ptCount val="1"/>
                <c:pt idx="0">
                  <c:v>pow. 18%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stat!$A$60:$A$62</c:f>
              <c:numCache/>
            </c:numRef>
          </c:cat>
          <c:val>
            <c:numRef>
              <c:f>stat!$J$60:$J$62</c:f>
              <c:numCache/>
            </c:numRef>
          </c:val>
          <c:shape val="box"/>
        </c:ser>
        <c:shape val="box"/>
        <c:axId val="55013015"/>
        <c:axId val="25355088"/>
      </c:bar3DChart>
      <c:catAx>
        <c:axId val="550130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Lata</a:t>
                </a:r>
              </a:p>
            </c:rich>
          </c:tx>
          <c:layout>
            <c:manualLayout>
              <c:xMode val="factor"/>
              <c:yMode val="factor"/>
              <c:x val="-0.016"/>
              <c:y val="-0.14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5355088"/>
        <c:crosses val="autoZero"/>
        <c:auto val="1"/>
        <c:lblOffset val="100"/>
        <c:tickLblSkip val="1"/>
        <c:noMultiLvlLbl val="0"/>
      </c:catAx>
      <c:valAx>
        <c:axId val="2535508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Wartośc</a:t>
                </a:r>
              </a:p>
            </c:rich>
          </c:tx>
          <c:layout>
            <c:manualLayout>
              <c:xMode val="factor"/>
              <c:yMode val="factor"/>
              <c:x val="-0.15825"/>
              <c:y val="-0.28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01301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5"/>
          <c:y val="0.80975"/>
          <c:w val="0.335"/>
          <c:h val="0.17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FFFF99"/>
            </a:gs>
          </a:gsLst>
          <a:lin ang="18900000" scaled="1"/>
        </a:gradFill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FFFF99"/>
        </a:gs>
        <a:gs pos="100000">
          <a:srgbClr val="FFFFFF"/>
        </a:gs>
      </a:gsLst>
      <a:lin ang="27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Działanie MKRPA w stosunku do osób uzależnionych od alkoholu</a:t>
            </a:r>
          </a:p>
        </c:rich>
      </c:tx>
      <c:layout>
        <c:manualLayout>
          <c:xMode val="factor"/>
          <c:yMode val="factor"/>
          <c:x val="0.05925"/>
          <c:y val="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75"/>
          <c:y val="0.125"/>
          <c:w val="0.6905"/>
          <c:h val="0.8655"/>
        </c:manualLayout>
      </c:layout>
      <c:lineChart>
        <c:grouping val="standard"/>
        <c:varyColors val="0"/>
        <c:ser>
          <c:idx val="0"/>
          <c:order val="0"/>
          <c:tx>
            <c:v>zarejestrowano  nowe wnioski dot. zgłoszoenia  na leczenie odwykowe</c:v>
          </c:tx>
          <c:spPr>
            <a:ln w="127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90"/>
              </a:solidFill>
              <a:ln>
                <a:solidFill>
                  <a:srgbClr val="000090"/>
                </a:solidFill>
              </a:ln>
            </c:spPr>
          </c:marker>
          <c:cat>
            <c:numRef>
              <c:f>'DZialania MKRPA lata 96-2017'!$B$5:$W$5</c:f>
              <c:numCache/>
            </c:numRef>
          </c:cat>
          <c:val>
            <c:numRef>
              <c:f>'DZialania MKRPA lata 96-2017'!$B$6:$W$6</c:f>
              <c:numCache/>
            </c:numRef>
          </c:val>
          <c:smooth val="0"/>
        </c:ser>
        <c:ser>
          <c:idx val="1"/>
          <c:order val="1"/>
          <c:tx>
            <c:v>zarejestrowane ogółem wniosków</c:v>
          </c:tx>
          <c:spPr>
            <a:ln w="127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20884"/>
                </a:solidFill>
              </a:ln>
            </c:spPr>
          </c:marker>
          <c:cat>
            <c:numRef>
              <c:f>'DZialania MKRPA lata 96-2017'!$B$5:$W$5</c:f>
              <c:numCache/>
            </c:numRef>
          </c:cat>
          <c:val>
            <c:numRef>
              <c:f>'DZialania MKRPA lata 96-2017'!$B$7:$W$7</c:f>
              <c:numCache/>
            </c:numRef>
          </c:val>
          <c:smooth val="0"/>
        </c:ser>
        <c:ser>
          <c:idx val="2"/>
          <c:order val="2"/>
          <c:tx>
            <c:v>osoby skierowane na leczenie do Osrodka terapii uzaleznień</c:v>
          </c:tx>
          <c:spPr>
            <a:ln w="12700">
              <a:solidFill>
                <a:srgbClr val="FCF30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CF305"/>
                </a:solidFill>
              </a:ln>
            </c:spPr>
          </c:marker>
          <c:cat>
            <c:numRef>
              <c:f>'DZialania MKRPA lata 96-2017'!$B$5:$W$5</c:f>
              <c:numCache/>
            </c:numRef>
          </c:cat>
          <c:val>
            <c:numRef>
              <c:f>'DZialania MKRPA lata 96-2017'!$B$8:$W$8</c:f>
              <c:numCache/>
            </c:numRef>
          </c:val>
          <c:smooth val="0"/>
        </c:ser>
        <c:ser>
          <c:idx val="3"/>
          <c:order val="3"/>
          <c:tx>
            <c:strRef>
              <c:f>'DZialania MKRPA lata 96-2017'!$A$9</c:f>
              <c:strCache>
                <c:ptCount val="1"/>
                <c:pt idx="0">
                  <c:v>- wnioski skierowane do Sądu Rejonowego w Gorlicach w stosunku do osób uchylających się od leczenia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'DZialania MKRPA lata 96-2017'!$B$5:$W$5</c:f>
              <c:numCache/>
            </c:numRef>
          </c:cat>
          <c:val>
            <c:numRef>
              <c:f>'DZialania MKRPA lata 96-2017'!$B$9:$W$9</c:f>
              <c:numCache/>
            </c:numRef>
          </c:val>
          <c:smooth val="0"/>
        </c:ser>
        <c:marker val="1"/>
        <c:axId val="26869201"/>
        <c:axId val="40496218"/>
      </c:lineChart>
      <c:catAx>
        <c:axId val="2686920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40496218"/>
        <c:crosses val="autoZero"/>
        <c:auto val="1"/>
        <c:lblOffset val="100"/>
        <c:tickLblSkip val="1"/>
        <c:noMultiLvlLbl val="0"/>
      </c:catAx>
      <c:valAx>
        <c:axId val="404962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268692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333399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</c:legendEntry>
      <c:layout>
        <c:manualLayout>
          <c:xMode val="edge"/>
          <c:yMode val="edge"/>
          <c:x val="0.78125"/>
          <c:y val="0.26425"/>
          <c:w val="0.21725"/>
          <c:h val="0.574"/>
        </c:manualLayout>
      </c:layout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CCFF"/>
        </a:gs>
        <a:gs pos="100000">
          <a:srgbClr val="FFFFFF"/>
        </a:gs>
      </a:gsLst>
      <a:lin ang="27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21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52</xdr:row>
      <xdr:rowOff>57150</xdr:rowOff>
    </xdr:from>
    <xdr:to>
      <xdr:col>5</xdr:col>
      <xdr:colOff>247650</xdr:colOff>
      <xdr:row>67</xdr:row>
      <xdr:rowOff>104775</xdr:rowOff>
    </xdr:to>
    <xdr:graphicFrame>
      <xdr:nvGraphicFramePr>
        <xdr:cNvPr id="1" name="Chart 1"/>
        <xdr:cNvGraphicFramePr/>
      </xdr:nvGraphicFramePr>
      <xdr:xfrm>
        <a:off x="371475" y="11506200"/>
        <a:ext cx="5534025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12</xdr:row>
      <xdr:rowOff>9525</xdr:rowOff>
    </xdr:from>
    <xdr:to>
      <xdr:col>10</xdr:col>
      <xdr:colOff>0</xdr:colOff>
      <xdr:row>29</xdr:row>
      <xdr:rowOff>190500</xdr:rowOff>
    </xdr:to>
    <xdr:graphicFrame>
      <xdr:nvGraphicFramePr>
        <xdr:cNvPr id="1" name="Chart 1"/>
        <xdr:cNvGraphicFramePr/>
      </xdr:nvGraphicFramePr>
      <xdr:xfrm>
        <a:off x="19050" y="3143250"/>
        <a:ext cx="8924925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63</xdr:row>
      <xdr:rowOff>0</xdr:rowOff>
    </xdr:from>
    <xdr:to>
      <xdr:col>10</xdr:col>
      <xdr:colOff>19050</xdr:colOff>
      <xdr:row>80</xdr:row>
      <xdr:rowOff>171450</xdr:rowOff>
    </xdr:to>
    <xdr:graphicFrame>
      <xdr:nvGraphicFramePr>
        <xdr:cNvPr id="2" name="Chart 2"/>
        <xdr:cNvGraphicFramePr/>
      </xdr:nvGraphicFramePr>
      <xdr:xfrm>
        <a:off x="19050" y="14068425"/>
        <a:ext cx="8943975" cy="357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32</xdr:row>
      <xdr:rowOff>9525</xdr:rowOff>
    </xdr:from>
    <xdr:to>
      <xdr:col>10</xdr:col>
      <xdr:colOff>0</xdr:colOff>
      <xdr:row>49</xdr:row>
      <xdr:rowOff>28575</xdr:rowOff>
    </xdr:to>
    <xdr:graphicFrame>
      <xdr:nvGraphicFramePr>
        <xdr:cNvPr id="3" name="Chart 7"/>
        <xdr:cNvGraphicFramePr/>
      </xdr:nvGraphicFramePr>
      <xdr:xfrm>
        <a:off x="0" y="7143750"/>
        <a:ext cx="8943975" cy="3419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81</xdr:row>
      <xdr:rowOff>200025</xdr:rowOff>
    </xdr:from>
    <xdr:to>
      <xdr:col>10</xdr:col>
      <xdr:colOff>19050</xdr:colOff>
      <xdr:row>98</xdr:row>
      <xdr:rowOff>190500</xdr:rowOff>
    </xdr:to>
    <xdr:graphicFrame>
      <xdr:nvGraphicFramePr>
        <xdr:cNvPr id="4" name="Chart 8"/>
        <xdr:cNvGraphicFramePr/>
      </xdr:nvGraphicFramePr>
      <xdr:xfrm>
        <a:off x="0" y="17868900"/>
        <a:ext cx="8963025" cy="3390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10</xdr:row>
      <xdr:rowOff>152400</xdr:rowOff>
    </xdr:from>
    <xdr:to>
      <xdr:col>19</xdr:col>
      <xdr:colOff>876300</xdr:colOff>
      <xdr:row>36</xdr:row>
      <xdr:rowOff>123825</xdr:rowOff>
    </xdr:to>
    <xdr:graphicFrame>
      <xdr:nvGraphicFramePr>
        <xdr:cNvPr id="1" name="Chart 4"/>
        <xdr:cNvGraphicFramePr/>
      </xdr:nvGraphicFramePr>
      <xdr:xfrm>
        <a:off x="9525" y="5153025"/>
        <a:ext cx="16125825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52"/>
  <sheetViews>
    <sheetView zoomScalePageLayoutView="0" workbookViewId="0" topLeftCell="A3">
      <selection activeCell="D3" sqref="D3:H3"/>
    </sheetView>
  </sheetViews>
  <sheetFormatPr defaultColWidth="8.75390625" defaultRowHeight="12.75"/>
  <cols>
    <col min="1" max="1" width="8.75390625" style="1" customWidth="1"/>
    <col min="2" max="2" width="16.00390625" style="78" customWidth="1"/>
    <col min="3" max="3" width="15.625" style="78" customWidth="1"/>
    <col min="4" max="4" width="15.125" style="78" customWidth="1"/>
    <col min="5" max="5" width="18.75390625" style="78" customWidth="1"/>
    <col min="6" max="6" width="16.00390625" style="78" customWidth="1"/>
    <col min="7" max="7" width="17.75390625" style="78" customWidth="1"/>
    <col min="8" max="8" width="11.875" style="78" customWidth="1"/>
    <col min="9" max="9" width="19.25390625" style="78" customWidth="1"/>
    <col min="10" max="10" width="12.125" style="78" customWidth="1"/>
    <col min="11" max="16384" width="8.75390625" style="1" customWidth="1"/>
  </cols>
  <sheetData>
    <row r="3" spans="4:8" ht="20.25">
      <c r="D3" s="378" t="s">
        <v>11</v>
      </c>
      <c r="E3" s="378"/>
      <c r="F3" s="378"/>
      <c r="G3" s="378"/>
      <c r="H3" s="378"/>
    </row>
    <row r="5" spans="6:8" ht="20.25">
      <c r="F5" s="378" t="s">
        <v>2</v>
      </c>
      <c r="G5" s="378"/>
      <c r="H5" s="79"/>
    </row>
    <row r="6" ht="16.5" thickBot="1"/>
    <row r="7" spans="2:10" s="2" customFormat="1" ht="30.75" customHeight="1" thickBot="1">
      <c r="B7" s="80"/>
      <c r="C7" s="81" t="s">
        <v>4</v>
      </c>
      <c r="D7" s="82" t="s">
        <v>0</v>
      </c>
      <c r="E7" s="81" t="s">
        <v>12</v>
      </c>
      <c r="F7" s="81" t="s">
        <v>3</v>
      </c>
      <c r="G7" s="81" t="s">
        <v>1</v>
      </c>
      <c r="H7" s="81" t="s">
        <v>12</v>
      </c>
      <c r="I7" s="82" t="s">
        <v>3</v>
      </c>
      <c r="J7" s="81" t="s">
        <v>8</v>
      </c>
    </row>
    <row r="8" spans="3:10" ht="15.75">
      <c r="C8" s="5" t="s">
        <v>5</v>
      </c>
      <c r="D8" s="4">
        <v>7573367.09</v>
      </c>
      <c r="E8" s="5">
        <f>(D8/D$11*100)</f>
        <v>41.75912944945598</v>
      </c>
      <c r="F8" s="148">
        <v>91</v>
      </c>
      <c r="G8" s="5">
        <v>2267094.13</v>
      </c>
      <c r="H8" s="5">
        <f>(G8/G$11*100)</f>
        <v>85.95957938141065</v>
      </c>
      <c r="I8" s="150">
        <v>43</v>
      </c>
      <c r="J8" s="83">
        <f>F8+I8</f>
        <v>134</v>
      </c>
    </row>
    <row r="9" spans="3:10" ht="15.75">
      <c r="C9" s="5" t="s">
        <v>6</v>
      </c>
      <c r="D9" s="4">
        <v>2029298.01</v>
      </c>
      <c r="E9" s="5">
        <f>(D9/D$11*100)</f>
        <v>11.18943757566008</v>
      </c>
      <c r="F9" s="148">
        <v>50</v>
      </c>
      <c r="G9" s="5">
        <v>140848.56</v>
      </c>
      <c r="H9" s="5">
        <f>(G9/G$11*100)</f>
        <v>5.340441234381998</v>
      </c>
      <c r="I9" s="150">
        <v>24</v>
      </c>
      <c r="J9" s="83">
        <f>F9+I9</f>
        <v>74</v>
      </c>
    </row>
    <row r="10" spans="3:10" ht="16.5" thickBot="1">
      <c r="C10" s="5" t="s">
        <v>7</v>
      </c>
      <c r="D10" s="4">
        <v>8533170.56</v>
      </c>
      <c r="E10" s="5">
        <f>(D10/D$11*100)</f>
        <v>47.05143297488394</v>
      </c>
      <c r="F10" s="148">
        <v>49</v>
      </c>
      <c r="G10" s="5">
        <v>229452.87</v>
      </c>
      <c r="H10" s="5">
        <f>(G10/G$11*100)</f>
        <v>8.69997938420735</v>
      </c>
      <c r="I10" s="150">
        <v>16</v>
      </c>
      <c r="J10" s="83">
        <f>F10+I10</f>
        <v>65</v>
      </c>
    </row>
    <row r="11" spans="3:10" ht="16.5" thickBot="1">
      <c r="C11" s="7" t="s">
        <v>8</v>
      </c>
      <c r="D11" s="6">
        <f aca="true" t="shared" si="0" ref="D11:J11">SUM(D8:D10)</f>
        <v>18135835.66</v>
      </c>
      <c r="E11" s="7">
        <f t="shared" si="0"/>
        <v>100</v>
      </c>
      <c r="F11" s="149">
        <f t="shared" si="0"/>
        <v>190</v>
      </c>
      <c r="G11" s="7">
        <f t="shared" si="0"/>
        <v>2637395.56</v>
      </c>
      <c r="H11" s="7">
        <f t="shared" si="0"/>
        <v>100</v>
      </c>
      <c r="I11" s="151">
        <f t="shared" si="0"/>
        <v>83</v>
      </c>
      <c r="J11" s="7">
        <f t="shared" si="0"/>
        <v>273</v>
      </c>
    </row>
    <row r="14" spans="6:8" ht="20.25">
      <c r="F14" s="378" t="s">
        <v>9</v>
      </c>
      <c r="G14" s="378"/>
      <c r="H14" s="79"/>
    </row>
    <row r="15" ht="16.5" thickBot="1"/>
    <row r="16" spans="3:10" ht="32.25" thickBot="1">
      <c r="C16" s="81" t="s">
        <v>4</v>
      </c>
      <c r="D16" s="82" t="s">
        <v>0</v>
      </c>
      <c r="E16" s="81" t="s">
        <v>12</v>
      </c>
      <c r="F16" s="81" t="s">
        <v>3</v>
      </c>
      <c r="G16" s="81" t="s">
        <v>1</v>
      </c>
      <c r="H16" s="81" t="s">
        <v>12</v>
      </c>
      <c r="I16" s="82" t="s">
        <v>3</v>
      </c>
      <c r="J16" s="81" t="s">
        <v>8</v>
      </c>
    </row>
    <row r="17" spans="3:10" ht="15.75">
      <c r="C17" s="5" t="s">
        <v>5</v>
      </c>
      <c r="D17" s="4">
        <v>7116311.02</v>
      </c>
      <c r="E17" s="5">
        <f>(D17/D$20*100)</f>
        <v>41.22443559258348</v>
      </c>
      <c r="F17" s="5">
        <v>89</v>
      </c>
      <c r="G17" s="5">
        <v>2231963.57</v>
      </c>
      <c r="H17" s="5">
        <f>(G17/G$20*100)</f>
        <v>84.95723226135313</v>
      </c>
      <c r="I17" s="4">
        <v>42</v>
      </c>
      <c r="J17" s="83">
        <f>F17+I17</f>
        <v>131</v>
      </c>
    </row>
    <row r="18" spans="3:10" ht="15.75">
      <c r="C18" s="5" t="s">
        <v>6</v>
      </c>
      <c r="D18" s="4">
        <v>1916093.41</v>
      </c>
      <c r="E18" s="5">
        <f>(D18/D$20*100)</f>
        <v>11.09983376891791</v>
      </c>
      <c r="F18" s="5">
        <v>54</v>
      </c>
      <c r="G18" s="5">
        <v>84761.55</v>
      </c>
      <c r="H18" s="5">
        <f>(G18/G$20*100)</f>
        <v>3.2263549400953244</v>
      </c>
      <c r="I18" s="4">
        <v>25</v>
      </c>
      <c r="J18" s="83">
        <f>F18+I18</f>
        <v>79</v>
      </c>
    </row>
    <row r="19" spans="3:10" ht="16.5" thickBot="1">
      <c r="C19" s="5" t="s">
        <v>7</v>
      </c>
      <c r="D19" s="4">
        <v>8229956.88</v>
      </c>
      <c r="E19" s="5">
        <f>(D19/D$20*100)</f>
        <v>47.675730638498614</v>
      </c>
      <c r="F19" s="5">
        <v>52</v>
      </c>
      <c r="G19" s="5">
        <v>310436.23</v>
      </c>
      <c r="H19" s="5">
        <f>(G19/G$20*100)</f>
        <v>11.816412798551564</v>
      </c>
      <c r="I19" s="4">
        <v>19</v>
      </c>
      <c r="J19" s="83">
        <f>F19+I19</f>
        <v>71</v>
      </c>
    </row>
    <row r="20" spans="3:10" ht="16.5" thickBot="1">
      <c r="C20" s="7" t="s">
        <v>8</v>
      </c>
      <c r="D20" s="6">
        <f aca="true" t="shared" si="1" ref="D20:J20">SUM(D17:D19)</f>
        <v>17262361.31</v>
      </c>
      <c r="E20" s="7">
        <f t="shared" si="1"/>
        <v>100</v>
      </c>
      <c r="F20" s="7">
        <f t="shared" si="1"/>
        <v>195</v>
      </c>
      <c r="G20" s="7">
        <f t="shared" si="1"/>
        <v>2627161.3499999996</v>
      </c>
      <c r="H20" s="7">
        <f t="shared" si="1"/>
        <v>100.00000000000001</v>
      </c>
      <c r="I20" s="6">
        <f t="shared" si="1"/>
        <v>86</v>
      </c>
      <c r="J20" s="7">
        <f t="shared" si="1"/>
        <v>281</v>
      </c>
    </row>
    <row r="23" spans="6:8" ht="20.25">
      <c r="F23" s="378" t="s">
        <v>10</v>
      </c>
      <c r="G23" s="378"/>
      <c r="H23" s="79"/>
    </row>
    <row r="24" ht="16.5" thickBot="1"/>
    <row r="25" spans="3:10" ht="32.25" thickBot="1">
      <c r="C25" s="81" t="s">
        <v>4</v>
      </c>
      <c r="D25" s="82" t="s">
        <v>0</v>
      </c>
      <c r="E25" s="81" t="s">
        <v>12</v>
      </c>
      <c r="F25" s="81" t="s">
        <v>3</v>
      </c>
      <c r="G25" s="81" t="s">
        <v>1</v>
      </c>
      <c r="H25" s="81" t="s">
        <v>12</v>
      </c>
      <c r="I25" s="82" t="s">
        <v>3</v>
      </c>
      <c r="J25" s="81" t="s">
        <v>8</v>
      </c>
    </row>
    <row r="26" spans="3:10" ht="15.75">
      <c r="C26" s="5" t="s">
        <v>5</v>
      </c>
      <c r="D26" s="5">
        <v>10109553.15</v>
      </c>
      <c r="E26" s="5">
        <f>(D26/D$29*100)</f>
        <v>48.010905807387864</v>
      </c>
      <c r="F26" s="5">
        <v>85</v>
      </c>
      <c r="G26" s="5">
        <v>2454628.75</v>
      </c>
      <c r="H26" s="5">
        <f>(G26/G$29*100)</f>
        <v>84.7042635108352</v>
      </c>
      <c r="I26" s="4">
        <v>42</v>
      </c>
      <c r="J26" s="83">
        <f>F26+I26</f>
        <v>127</v>
      </c>
    </row>
    <row r="27" spans="3:10" ht="15.75">
      <c r="C27" s="5" t="s">
        <v>6</v>
      </c>
      <c r="D27" s="5">
        <v>1930828.83</v>
      </c>
      <c r="E27" s="5">
        <f>(D27/D$29*100)</f>
        <v>9.169627946149026</v>
      </c>
      <c r="F27" s="5">
        <v>27</v>
      </c>
      <c r="G27" s="5">
        <v>90977.4</v>
      </c>
      <c r="H27" s="5">
        <f>(G27/G$29*100)</f>
        <v>3.1394456954562515</v>
      </c>
      <c r="I27" s="4">
        <v>26</v>
      </c>
      <c r="J27" s="83">
        <f>F27+I27</f>
        <v>53</v>
      </c>
    </row>
    <row r="28" spans="3:10" ht="16.5" thickBot="1">
      <c r="C28" s="5" t="s">
        <v>7</v>
      </c>
      <c r="D28" s="5">
        <v>9016402.89</v>
      </c>
      <c r="E28" s="5">
        <f>(D28/D$29*100)</f>
        <v>42.81946624646311</v>
      </c>
      <c r="F28" s="5">
        <v>57</v>
      </c>
      <c r="G28" s="5">
        <v>352274.84</v>
      </c>
      <c r="H28" s="5">
        <f>(G28/G$29*100)</f>
        <v>12.156290793708544</v>
      </c>
      <c r="I28" s="4">
        <v>19</v>
      </c>
      <c r="J28" s="83">
        <f>F28+I28</f>
        <v>76</v>
      </c>
    </row>
    <row r="29" spans="3:10" ht="16.5" thickBot="1">
      <c r="C29" s="7" t="s">
        <v>8</v>
      </c>
      <c r="D29" s="7">
        <f aca="true" t="shared" si="2" ref="D29:J29">SUM(D26:D28)</f>
        <v>21056784.87</v>
      </c>
      <c r="E29" s="7">
        <f t="shared" si="2"/>
        <v>100</v>
      </c>
      <c r="F29" s="7">
        <f t="shared" si="2"/>
        <v>169</v>
      </c>
      <c r="G29" s="7">
        <f t="shared" si="2"/>
        <v>2897880.9899999998</v>
      </c>
      <c r="H29" s="7">
        <f t="shared" si="2"/>
        <v>100</v>
      </c>
      <c r="I29" s="6">
        <f t="shared" si="2"/>
        <v>87</v>
      </c>
      <c r="J29" s="7">
        <f t="shared" si="2"/>
        <v>256</v>
      </c>
    </row>
    <row r="30" spans="3:10" ht="15.75">
      <c r="C30" s="270"/>
      <c r="D30" s="270"/>
      <c r="E30" s="270"/>
      <c r="F30" s="270"/>
      <c r="G30" s="270"/>
      <c r="H30" s="270"/>
      <c r="I30" s="270"/>
      <c r="J30" s="270"/>
    </row>
    <row r="31" spans="3:10" ht="15.75">
      <c r="C31" s="270"/>
      <c r="D31" s="270"/>
      <c r="E31" s="270"/>
      <c r="F31" s="270"/>
      <c r="G31" s="270"/>
      <c r="H31" s="270"/>
      <c r="I31" s="270"/>
      <c r="J31" s="270"/>
    </row>
    <row r="32" spans="3:10" ht="15.75">
      <c r="C32" s="270"/>
      <c r="D32" s="270"/>
      <c r="E32" s="270"/>
      <c r="F32" s="270"/>
      <c r="G32" s="270"/>
      <c r="H32" s="270"/>
      <c r="I32" s="270"/>
      <c r="J32" s="270"/>
    </row>
    <row r="33" spans="3:10" ht="15.75">
      <c r="C33" s="270"/>
      <c r="D33" s="270"/>
      <c r="E33" s="270"/>
      <c r="F33" s="270"/>
      <c r="G33" s="270"/>
      <c r="H33" s="270"/>
      <c r="I33" s="270"/>
      <c r="J33" s="270"/>
    </row>
    <row r="34" spans="3:10" ht="15.75">
      <c r="C34" s="270"/>
      <c r="D34" s="270"/>
      <c r="E34" s="270"/>
      <c r="F34" s="270"/>
      <c r="G34" s="270"/>
      <c r="H34" s="270"/>
      <c r="I34" s="270"/>
      <c r="J34" s="270"/>
    </row>
    <row r="35" spans="3:10" ht="15.75">
      <c r="C35" s="270"/>
      <c r="D35" s="270"/>
      <c r="E35" s="270"/>
      <c r="F35" s="270"/>
      <c r="G35" s="270"/>
      <c r="H35" s="270"/>
      <c r="I35" s="270"/>
      <c r="J35" s="270"/>
    </row>
    <row r="37" ht="16.5" thickBot="1"/>
    <row r="38" spans="1:10" ht="16.5" thickBot="1">
      <c r="A38" s="379" t="s">
        <v>18</v>
      </c>
      <c r="B38" s="376" t="s">
        <v>44</v>
      </c>
      <c r="C38" s="376"/>
      <c r="D38" s="376"/>
      <c r="E38" s="376"/>
      <c r="F38" s="376"/>
      <c r="G38" s="376"/>
      <c r="H38" s="376"/>
      <c r="I38" s="376"/>
      <c r="J38" s="377"/>
    </row>
    <row r="39" spans="1:10" ht="16.5" thickBot="1">
      <c r="A39" s="380"/>
      <c r="B39" s="376" t="s">
        <v>24</v>
      </c>
      <c r="C39" s="376"/>
      <c r="D39" s="376"/>
      <c r="E39" s="376"/>
      <c r="F39" s="376"/>
      <c r="G39" s="376"/>
      <c r="H39" s="376"/>
      <c r="I39" s="376"/>
      <c r="J39" s="377"/>
    </row>
    <row r="40" spans="1:10" ht="16.5" thickBot="1">
      <c r="A40" s="380"/>
      <c r="B40" s="376" t="s">
        <v>46</v>
      </c>
      <c r="C40" s="376"/>
      <c r="D40" s="376"/>
      <c r="E40" s="376"/>
      <c r="F40" s="377"/>
      <c r="G40" s="375" t="s">
        <v>47</v>
      </c>
      <c r="H40" s="376"/>
      <c r="I40" s="376"/>
      <c r="J40" s="377"/>
    </row>
    <row r="41" spans="1:10" ht="16.5" thickBot="1">
      <c r="A41" s="381"/>
      <c r="B41" s="376" t="s">
        <v>25</v>
      </c>
      <c r="C41" s="376"/>
      <c r="D41" s="376"/>
      <c r="E41" s="376"/>
      <c r="F41" s="377"/>
      <c r="G41" s="375" t="s">
        <v>25</v>
      </c>
      <c r="H41" s="376"/>
      <c r="I41" s="376"/>
      <c r="J41" s="377"/>
    </row>
    <row r="42" spans="1:10" ht="16.5" thickBot="1">
      <c r="A42" s="249" t="s">
        <v>26</v>
      </c>
      <c r="B42" s="86" t="s">
        <v>29</v>
      </c>
      <c r="C42" s="85" t="s">
        <v>31</v>
      </c>
      <c r="D42" s="86" t="s">
        <v>34</v>
      </c>
      <c r="E42" s="85" t="s">
        <v>37</v>
      </c>
      <c r="F42" s="87" t="s">
        <v>39</v>
      </c>
      <c r="G42" s="84" t="s">
        <v>40</v>
      </c>
      <c r="H42" s="88" t="s">
        <v>41</v>
      </c>
      <c r="I42" s="85" t="s">
        <v>43</v>
      </c>
      <c r="J42" s="87" t="s">
        <v>45</v>
      </c>
    </row>
    <row r="43" spans="1:10" ht="24.75" customHeight="1">
      <c r="A43" s="250"/>
      <c r="B43" s="91" t="s">
        <v>27</v>
      </c>
      <c r="C43" s="90" t="s">
        <v>30</v>
      </c>
      <c r="D43" s="91" t="s">
        <v>32</v>
      </c>
      <c r="E43" s="90" t="s">
        <v>35</v>
      </c>
      <c r="F43" s="92" t="s">
        <v>38</v>
      </c>
      <c r="G43" s="89" t="s">
        <v>30</v>
      </c>
      <c r="H43" s="93" t="s">
        <v>32</v>
      </c>
      <c r="I43" s="90" t="s">
        <v>42</v>
      </c>
      <c r="J43" s="92" t="s">
        <v>38</v>
      </c>
    </row>
    <row r="44" spans="1:10" ht="31.5">
      <c r="A44" s="52"/>
      <c r="B44" s="103" t="s">
        <v>28</v>
      </c>
      <c r="C44" s="94"/>
      <c r="D44" s="91" t="s">
        <v>33</v>
      </c>
      <c r="E44" s="90" t="s">
        <v>36</v>
      </c>
      <c r="F44" s="95"/>
      <c r="G44" s="96"/>
      <c r="H44" s="93" t="s">
        <v>33</v>
      </c>
      <c r="I44" s="90" t="s">
        <v>36</v>
      </c>
      <c r="J44" s="95"/>
    </row>
    <row r="45" spans="1:10" ht="15.75">
      <c r="A45" s="53">
        <v>2004</v>
      </c>
      <c r="B45" s="247">
        <f>C45+G45</f>
        <v>18135918.66</v>
      </c>
      <c r="C45" s="98">
        <f>D45+E45+F45</f>
        <v>18135835.66</v>
      </c>
      <c r="D45" s="99">
        <v>7573367.09</v>
      </c>
      <c r="E45" s="100">
        <v>2029298.01</v>
      </c>
      <c r="F45" s="101">
        <v>8533170.56</v>
      </c>
      <c r="G45" s="97">
        <f>H45+I45+J45</f>
        <v>83</v>
      </c>
      <c r="H45" s="102">
        <v>43</v>
      </c>
      <c r="I45" s="100">
        <v>24</v>
      </c>
      <c r="J45" s="101">
        <v>16</v>
      </c>
    </row>
    <row r="46" spans="1:10" ht="15.75">
      <c r="A46" s="52">
        <v>2005</v>
      </c>
      <c r="B46" s="91">
        <f>C46+G46</f>
        <v>17262447.31</v>
      </c>
      <c r="C46" s="90">
        <f>D46+E46+F46</f>
        <v>17262361.31</v>
      </c>
      <c r="D46" s="103">
        <v>7116311.02</v>
      </c>
      <c r="E46" s="104">
        <v>1916093.41</v>
      </c>
      <c r="F46" s="105">
        <v>8229956.88</v>
      </c>
      <c r="G46" s="89">
        <v>86</v>
      </c>
      <c r="H46" s="106">
        <v>42</v>
      </c>
      <c r="I46" s="104">
        <v>25</v>
      </c>
      <c r="J46" s="105">
        <v>19</v>
      </c>
    </row>
    <row r="47" spans="1:10" ht="16.5" thickBot="1">
      <c r="A47" s="54">
        <v>2006</v>
      </c>
      <c r="B47" s="248">
        <f>C47+G47</f>
        <v>21417591.68</v>
      </c>
      <c r="C47" s="108">
        <f>D47+E47+F47</f>
        <v>21417504.68</v>
      </c>
      <c r="D47" s="109">
        <v>10281953.06</v>
      </c>
      <c r="E47" s="110">
        <v>1944510.46</v>
      </c>
      <c r="F47" s="111">
        <v>9191041.16</v>
      </c>
      <c r="G47" s="107">
        <f>H47+I47+J47</f>
        <v>87</v>
      </c>
      <c r="H47" s="112">
        <v>42</v>
      </c>
      <c r="I47" s="110">
        <v>26</v>
      </c>
      <c r="J47" s="111">
        <v>19</v>
      </c>
    </row>
    <row r="48" spans="1:10" ht="15.75">
      <c r="A48" s="251">
        <v>2007</v>
      </c>
      <c r="B48" s="244"/>
      <c r="C48" s="243"/>
      <c r="D48" s="243"/>
      <c r="E48" s="243"/>
      <c r="F48" s="243"/>
      <c r="G48" s="243"/>
      <c r="H48" s="243"/>
      <c r="I48" s="243"/>
      <c r="J48" s="244"/>
    </row>
    <row r="49" spans="1:10" ht="15.75">
      <c r="A49" s="252">
        <v>2008</v>
      </c>
      <c r="B49" s="245"/>
      <c r="C49" s="245"/>
      <c r="D49" s="245"/>
      <c r="E49" s="245"/>
      <c r="F49" s="245"/>
      <c r="G49" s="245"/>
      <c r="H49" s="245"/>
      <c r="I49" s="245"/>
      <c r="J49" s="246"/>
    </row>
    <row r="50" spans="1:10" ht="15.75">
      <c r="A50" s="252">
        <v>2009</v>
      </c>
      <c r="B50" s="245"/>
      <c r="C50" s="245"/>
      <c r="D50" s="245"/>
      <c r="E50" s="245"/>
      <c r="F50" s="245"/>
      <c r="G50" s="245"/>
      <c r="H50" s="245"/>
      <c r="I50" s="245"/>
      <c r="J50" s="246"/>
    </row>
    <row r="51" spans="1:10" ht="15.75">
      <c r="A51" s="252">
        <v>2010</v>
      </c>
      <c r="B51" s="245"/>
      <c r="C51" s="245"/>
      <c r="D51" s="245"/>
      <c r="E51" s="245"/>
      <c r="F51" s="245"/>
      <c r="G51" s="245"/>
      <c r="H51" s="245"/>
      <c r="I51" s="245"/>
      <c r="J51" s="246"/>
    </row>
    <row r="52" spans="1:10" ht="16.5" thickBot="1">
      <c r="A52" s="253">
        <v>2011</v>
      </c>
      <c r="B52" s="245"/>
      <c r="C52" s="245"/>
      <c r="D52" s="245"/>
      <c r="E52" s="245"/>
      <c r="F52" s="245"/>
      <c r="G52" s="245"/>
      <c r="H52" s="245"/>
      <c r="I52" s="245"/>
      <c r="J52" s="246"/>
    </row>
  </sheetData>
  <sheetProtection/>
  <mergeCells count="11">
    <mergeCell ref="B41:F41"/>
    <mergeCell ref="G41:J41"/>
    <mergeCell ref="F5:G5"/>
    <mergeCell ref="F14:G14"/>
    <mergeCell ref="F23:G23"/>
    <mergeCell ref="D3:H3"/>
    <mergeCell ref="A38:A41"/>
    <mergeCell ref="B38:J38"/>
    <mergeCell ref="B39:J39"/>
    <mergeCell ref="B40:F40"/>
    <mergeCell ref="G40:J40"/>
  </mergeCells>
  <printOptions/>
  <pageMargins left="0.75" right="0.75" top="1" bottom="1" header="0.5" footer="0.5"/>
  <pageSetup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4:N96"/>
  <sheetViews>
    <sheetView zoomScalePageLayoutView="0" workbookViewId="0" topLeftCell="C61">
      <selection activeCell="K86" sqref="K86"/>
    </sheetView>
  </sheetViews>
  <sheetFormatPr defaultColWidth="8.75390625" defaultRowHeight="12.75"/>
  <cols>
    <col min="1" max="3" width="18.25390625" style="0" customWidth="1"/>
    <col min="4" max="4" width="6.125" style="0" customWidth="1"/>
    <col min="5" max="5" width="18.25390625" style="0" customWidth="1"/>
    <col min="6" max="6" width="4.625" style="0" customWidth="1"/>
    <col min="7" max="7" width="16.875" style="0" customWidth="1"/>
    <col min="8" max="8" width="15.25390625" style="0" customWidth="1"/>
    <col min="9" max="9" width="14.625" style="0" customWidth="1"/>
    <col min="10" max="10" width="13.125" style="0" customWidth="1"/>
    <col min="11" max="11" width="15.625" style="0" customWidth="1"/>
  </cols>
  <sheetData>
    <row r="3" ht="13.5" thickBot="1"/>
    <row r="4" spans="3:10" ht="29.25" customHeight="1" thickBot="1">
      <c r="C4" s="425" t="s">
        <v>97</v>
      </c>
      <c r="D4" s="426"/>
      <c r="E4" s="426"/>
      <c r="F4" s="426"/>
      <c r="G4" s="426"/>
      <c r="H4" s="426"/>
      <c r="I4" s="426"/>
      <c r="J4" s="427"/>
    </row>
    <row r="5" spans="3:10" ht="32.25" customHeight="1" thickBot="1">
      <c r="C5" s="428" t="s">
        <v>88</v>
      </c>
      <c r="D5" s="442"/>
      <c r="E5" s="429"/>
      <c r="F5" s="429"/>
      <c r="G5" s="429"/>
      <c r="H5" s="428" t="s">
        <v>1</v>
      </c>
      <c r="I5" s="429"/>
      <c r="J5" s="430"/>
    </row>
    <row r="6" spans="3:10" ht="13.5" thickBot="1">
      <c r="C6" s="217" t="s">
        <v>75</v>
      </c>
      <c r="D6" s="218"/>
      <c r="E6" s="218" t="s">
        <v>76</v>
      </c>
      <c r="F6" s="276"/>
      <c r="G6" s="219" t="s">
        <v>77</v>
      </c>
      <c r="H6" s="219" t="s">
        <v>75</v>
      </c>
      <c r="I6" s="219" t="s">
        <v>76</v>
      </c>
      <c r="J6" s="217" t="s">
        <v>77</v>
      </c>
    </row>
    <row r="7" spans="3:10" ht="34.5" customHeight="1" thickBot="1">
      <c r="C7" s="215" t="s">
        <v>94</v>
      </c>
      <c r="D7" s="215"/>
      <c r="E7" s="215" t="s">
        <v>71</v>
      </c>
      <c r="F7" s="215"/>
      <c r="G7" s="220" t="s">
        <v>72</v>
      </c>
      <c r="H7" s="215" t="s">
        <v>74</v>
      </c>
      <c r="I7" s="215" t="s">
        <v>73</v>
      </c>
      <c r="J7" s="216" t="s">
        <v>72</v>
      </c>
    </row>
    <row r="8" spans="3:10" ht="12.75">
      <c r="C8" s="221">
        <v>21762.07</v>
      </c>
      <c r="D8" s="277">
        <v>1</v>
      </c>
      <c r="E8" s="222"/>
      <c r="F8" s="222"/>
      <c r="G8" s="221"/>
      <c r="H8" s="223">
        <v>23183.5</v>
      </c>
      <c r="I8" s="223">
        <v>1106.5</v>
      </c>
      <c r="J8" s="224">
        <v>13439.8</v>
      </c>
    </row>
    <row r="9" spans="3:10" ht="12.75">
      <c r="C9" s="224">
        <v>5539.08</v>
      </c>
      <c r="D9" s="277">
        <v>2</v>
      </c>
      <c r="E9" s="222"/>
      <c r="F9" s="222"/>
      <c r="G9" s="224"/>
      <c r="H9" s="223">
        <v>92488.5</v>
      </c>
      <c r="I9" s="223">
        <v>818</v>
      </c>
      <c r="J9" s="224">
        <v>1419</v>
      </c>
    </row>
    <row r="10" spans="3:10" ht="12.75">
      <c r="C10" s="224">
        <v>98572.9</v>
      </c>
      <c r="D10" s="277">
        <v>3</v>
      </c>
      <c r="E10" s="222">
        <v>11672.83</v>
      </c>
      <c r="F10" s="277">
        <v>1</v>
      </c>
      <c r="G10" s="224">
        <v>74560.24</v>
      </c>
      <c r="H10" s="223"/>
      <c r="I10" s="223"/>
      <c r="J10" s="224">
        <v>58164.5</v>
      </c>
    </row>
    <row r="11" spans="3:10" ht="12.75">
      <c r="C11" s="224">
        <v>377080.35</v>
      </c>
      <c r="D11" s="277">
        <v>4</v>
      </c>
      <c r="E11" s="222">
        <v>41870.16</v>
      </c>
      <c r="F11" s="277">
        <v>2</v>
      </c>
      <c r="G11" s="224">
        <v>282378.94</v>
      </c>
      <c r="H11" s="223">
        <v>10443</v>
      </c>
      <c r="I11" s="223">
        <v>10137</v>
      </c>
      <c r="J11" s="224">
        <v>31423</v>
      </c>
    </row>
    <row r="12" spans="3:10" ht="12.75">
      <c r="C12" s="224">
        <v>32887.56</v>
      </c>
      <c r="D12" s="277">
        <v>5</v>
      </c>
      <c r="E12" s="222"/>
      <c r="F12" s="277"/>
      <c r="G12" s="224"/>
      <c r="H12" s="223">
        <v>45466</v>
      </c>
      <c r="I12" s="223">
        <v>4815</v>
      </c>
      <c r="J12" s="224">
        <v>14418</v>
      </c>
    </row>
    <row r="13" spans="3:10" ht="12.75">
      <c r="C13" s="224">
        <v>70293.72</v>
      </c>
      <c r="D13" s="277">
        <v>6</v>
      </c>
      <c r="E13" s="222">
        <v>39299.1</v>
      </c>
      <c r="F13" s="277">
        <v>3</v>
      </c>
      <c r="G13" s="224">
        <v>164551.41</v>
      </c>
      <c r="H13" s="223">
        <v>21866.89</v>
      </c>
      <c r="I13" s="223"/>
      <c r="J13" s="224"/>
    </row>
    <row r="14" spans="3:10" ht="12.75">
      <c r="C14" s="225">
        <v>1893517.52</v>
      </c>
      <c r="D14" s="277">
        <v>7</v>
      </c>
      <c r="E14" s="222"/>
      <c r="F14" s="277"/>
      <c r="G14" s="224"/>
      <c r="H14" s="223">
        <v>170188</v>
      </c>
      <c r="I14" s="223"/>
      <c r="J14" s="224"/>
    </row>
    <row r="15" spans="3:10" ht="12.75">
      <c r="C15" s="224">
        <v>523441.94</v>
      </c>
      <c r="D15" s="277">
        <v>8</v>
      </c>
      <c r="E15" s="222">
        <v>140013.2</v>
      </c>
      <c r="F15" s="277">
        <v>4</v>
      </c>
      <c r="G15" s="224">
        <v>690935.22</v>
      </c>
      <c r="H15" s="223">
        <v>15200</v>
      </c>
      <c r="I15" s="223">
        <v>1000</v>
      </c>
      <c r="J15" s="224">
        <v>43000</v>
      </c>
    </row>
    <row r="16" spans="3:10" ht="12.75">
      <c r="C16" s="224">
        <v>552396.82</v>
      </c>
      <c r="D16" s="277">
        <v>9</v>
      </c>
      <c r="E16" s="222">
        <v>288450.96</v>
      </c>
      <c r="F16" s="277">
        <v>5</v>
      </c>
      <c r="G16" s="224">
        <v>667040.63</v>
      </c>
      <c r="H16" s="223">
        <v>32015</v>
      </c>
      <c r="I16" s="223">
        <v>5509.5</v>
      </c>
      <c r="J16" s="224">
        <v>17585</v>
      </c>
    </row>
    <row r="17" spans="3:10" ht="12.75">
      <c r="C17" s="224">
        <v>140215.03</v>
      </c>
      <c r="D17" s="277">
        <v>10</v>
      </c>
      <c r="E17" s="222"/>
      <c r="F17" s="277"/>
      <c r="G17" s="224">
        <v>149931.06</v>
      </c>
      <c r="H17" s="223">
        <v>13017</v>
      </c>
      <c r="I17" s="223">
        <v>451.25</v>
      </c>
      <c r="J17" s="224">
        <v>6988.5</v>
      </c>
    </row>
    <row r="18" spans="3:10" ht="12.75">
      <c r="C18" s="224">
        <v>49466.28</v>
      </c>
      <c r="D18" s="277">
        <v>11</v>
      </c>
      <c r="E18" s="222">
        <v>4322.42</v>
      </c>
      <c r="F18" s="277">
        <v>6</v>
      </c>
      <c r="G18" s="224">
        <v>64251.89</v>
      </c>
      <c r="H18" s="223">
        <v>34192</v>
      </c>
      <c r="I18" s="223"/>
      <c r="J18" s="224"/>
    </row>
    <row r="19" spans="3:10" ht="12.75">
      <c r="C19" s="224">
        <v>236514.54</v>
      </c>
      <c r="D19" s="277">
        <v>12</v>
      </c>
      <c r="E19" s="222">
        <v>36141.62</v>
      </c>
      <c r="F19" s="277">
        <v>7</v>
      </c>
      <c r="G19" s="224">
        <v>231787.75</v>
      </c>
      <c r="H19" s="223">
        <v>54843.1</v>
      </c>
      <c r="I19" s="223"/>
      <c r="J19" s="224"/>
    </row>
    <row r="20" spans="3:10" ht="12.75">
      <c r="C20" s="224">
        <v>29772.94</v>
      </c>
      <c r="D20" s="277">
        <v>13</v>
      </c>
      <c r="E20" s="222"/>
      <c r="F20" s="277"/>
      <c r="G20" s="224"/>
      <c r="H20" s="223">
        <v>56560</v>
      </c>
      <c r="I20" s="223"/>
      <c r="J20" s="224">
        <v>33836</v>
      </c>
    </row>
    <row r="21" spans="3:10" ht="12.75">
      <c r="C21" s="224">
        <v>43380.91</v>
      </c>
      <c r="D21" s="277">
        <v>14</v>
      </c>
      <c r="E21" s="222"/>
      <c r="F21" s="277"/>
      <c r="G21" s="224"/>
      <c r="H21" s="223">
        <v>41335.13</v>
      </c>
      <c r="I21" s="223">
        <v>501.71</v>
      </c>
      <c r="J21" s="224"/>
    </row>
    <row r="22" spans="3:10" ht="12.75">
      <c r="C22" s="224">
        <v>87856.62</v>
      </c>
      <c r="D22" s="277">
        <v>15</v>
      </c>
      <c r="E22" s="222">
        <v>17109.95</v>
      </c>
      <c r="F22" s="277">
        <v>8</v>
      </c>
      <c r="G22" s="224">
        <v>123323.09</v>
      </c>
      <c r="H22" s="223">
        <v>97336.4</v>
      </c>
      <c r="I22" s="223"/>
      <c r="J22" s="224"/>
    </row>
    <row r="23" spans="3:10" ht="12.75">
      <c r="C23" s="224">
        <v>205044.22</v>
      </c>
      <c r="D23" s="277">
        <v>16</v>
      </c>
      <c r="E23" s="222">
        <v>39140.41</v>
      </c>
      <c r="F23" s="277">
        <v>9</v>
      </c>
      <c r="G23" s="224">
        <v>383480.16</v>
      </c>
      <c r="H23" s="223">
        <v>67575</v>
      </c>
      <c r="I23" s="223"/>
      <c r="J23" s="224"/>
    </row>
    <row r="24" spans="3:10" ht="12.75">
      <c r="C24" s="224">
        <v>116394.22</v>
      </c>
      <c r="D24" s="277">
        <v>17</v>
      </c>
      <c r="E24" s="222">
        <v>17278.86</v>
      </c>
      <c r="F24" s="277">
        <v>10</v>
      </c>
      <c r="G24" s="224">
        <v>125740.17</v>
      </c>
      <c r="H24" s="223">
        <v>310100</v>
      </c>
      <c r="I24" s="223">
        <v>24200</v>
      </c>
      <c r="J24" s="224">
        <v>142500</v>
      </c>
    </row>
    <row r="25" spans="3:10" ht="12.75">
      <c r="C25" s="224">
        <v>197740.35</v>
      </c>
      <c r="D25" s="277">
        <v>18</v>
      </c>
      <c r="E25" s="222">
        <v>14775.08</v>
      </c>
      <c r="F25" s="277">
        <v>11</v>
      </c>
      <c r="G25" s="224">
        <v>171702.2</v>
      </c>
      <c r="H25" s="223">
        <v>63181</v>
      </c>
      <c r="I25" s="223">
        <v>829</v>
      </c>
      <c r="J25" s="224">
        <v>81436</v>
      </c>
    </row>
    <row r="26" spans="3:10" ht="12.75">
      <c r="C26" s="224">
        <v>645867.98</v>
      </c>
      <c r="D26" s="277">
        <v>19</v>
      </c>
      <c r="E26" s="222">
        <v>93618.27</v>
      </c>
      <c r="F26" s="277">
        <v>12</v>
      </c>
      <c r="G26" s="224">
        <v>728108.21</v>
      </c>
      <c r="H26" s="223">
        <v>8570</v>
      </c>
      <c r="I26" s="223">
        <v>1806</v>
      </c>
      <c r="J26" s="224">
        <v>6224</v>
      </c>
    </row>
    <row r="27" spans="3:10" ht="12.75">
      <c r="C27" s="224">
        <v>16920</v>
      </c>
      <c r="D27" s="277">
        <v>20</v>
      </c>
      <c r="E27" s="222"/>
      <c r="F27" s="277"/>
      <c r="G27" s="224"/>
      <c r="H27" s="223"/>
      <c r="I27" s="223">
        <v>175.5</v>
      </c>
      <c r="J27" s="224"/>
    </row>
    <row r="28" spans="3:10" ht="12.75">
      <c r="C28" s="224">
        <v>805774.99</v>
      </c>
      <c r="D28" s="277">
        <v>21</v>
      </c>
      <c r="E28" s="222">
        <v>232437.98</v>
      </c>
      <c r="F28" s="277">
        <v>13</v>
      </c>
      <c r="G28" s="224">
        <v>929041.66</v>
      </c>
      <c r="H28" s="223">
        <v>101665</v>
      </c>
      <c r="I28" s="223">
        <v>113</v>
      </c>
      <c r="J28" s="224">
        <v>5157</v>
      </c>
    </row>
    <row r="29" spans="3:10" ht="12.75">
      <c r="C29" s="224">
        <v>646673.02</v>
      </c>
      <c r="D29" s="277">
        <v>22</v>
      </c>
      <c r="E29" s="222">
        <v>209019.54</v>
      </c>
      <c r="F29" s="277">
        <v>14</v>
      </c>
      <c r="G29" s="224">
        <v>800420.02</v>
      </c>
      <c r="H29" s="223">
        <v>118254.5</v>
      </c>
      <c r="I29" s="223">
        <v>2860</v>
      </c>
      <c r="J29" s="224"/>
    </row>
    <row r="30" spans="3:10" ht="12.75">
      <c r="C30" s="224">
        <v>56369</v>
      </c>
      <c r="D30" s="277">
        <v>23</v>
      </c>
      <c r="E30" s="222">
        <v>8630</v>
      </c>
      <c r="F30" s="277">
        <v>15</v>
      </c>
      <c r="G30" s="224">
        <v>86412</v>
      </c>
      <c r="H30" s="223">
        <v>3882.78</v>
      </c>
      <c r="I30" s="223">
        <v>4086.83</v>
      </c>
      <c r="J30" s="224">
        <v>18242.23</v>
      </c>
    </row>
    <row r="31" spans="3:10" ht="12.75">
      <c r="C31" s="224">
        <v>38326.73</v>
      </c>
      <c r="D31" s="277">
        <v>24</v>
      </c>
      <c r="E31" s="222">
        <v>34461.47</v>
      </c>
      <c r="F31" s="277">
        <v>16</v>
      </c>
      <c r="G31" s="224">
        <v>71450.41</v>
      </c>
      <c r="H31" s="223">
        <v>55470</v>
      </c>
      <c r="I31" s="223"/>
      <c r="J31" s="224"/>
    </row>
    <row r="32" spans="3:10" ht="12.75">
      <c r="C32" s="224">
        <v>36862.17</v>
      </c>
      <c r="D32" s="277">
        <v>25</v>
      </c>
      <c r="E32" s="222">
        <v>31188.8</v>
      </c>
      <c r="F32" s="277">
        <v>17</v>
      </c>
      <c r="G32" s="224">
        <v>73827.26</v>
      </c>
      <c r="H32" s="223">
        <v>42047.5</v>
      </c>
      <c r="I32" s="223"/>
      <c r="J32" s="224"/>
    </row>
    <row r="33" spans="3:10" ht="12.75">
      <c r="C33" s="224">
        <v>89712.17</v>
      </c>
      <c r="D33" s="277">
        <v>26</v>
      </c>
      <c r="E33" s="222">
        <v>36487.9</v>
      </c>
      <c r="F33" s="277">
        <v>18</v>
      </c>
      <c r="G33" s="224">
        <v>72528.49</v>
      </c>
      <c r="H33" s="223">
        <v>27963.18</v>
      </c>
      <c r="I33" s="223"/>
      <c r="J33" s="224"/>
    </row>
    <row r="34" spans="3:10" ht="12.75">
      <c r="C34" s="224">
        <v>68450.25</v>
      </c>
      <c r="D34" s="277">
        <v>27</v>
      </c>
      <c r="E34" s="222">
        <v>81983.21</v>
      </c>
      <c r="F34" s="277">
        <v>19</v>
      </c>
      <c r="G34" s="224">
        <v>225618.92</v>
      </c>
      <c r="H34" s="223">
        <v>71897.99</v>
      </c>
      <c r="I34" s="223">
        <v>495</v>
      </c>
      <c r="J34" s="224">
        <v>55438.2</v>
      </c>
    </row>
    <row r="35" spans="3:10" ht="12.75">
      <c r="C35" s="224">
        <v>182507.2</v>
      </c>
      <c r="D35" s="277">
        <v>28</v>
      </c>
      <c r="E35" s="222">
        <v>41076.23</v>
      </c>
      <c r="F35" s="277">
        <v>20</v>
      </c>
      <c r="G35" s="224">
        <v>237438.12</v>
      </c>
      <c r="H35" s="223">
        <v>102545</v>
      </c>
      <c r="I35" s="223"/>
      <c r="J35" s="224"/>
    </row>
    <row r="36" spans="3:10" ht="12.75">
      <c r="C36" s="224">
        <v>37556.1</v>
      </c>
      <c r="D36" s="277">
        <v>29</v>
      </c>
      <c r="E36" s="222">
        <v>43512.16</v>
      </c>
      <c r="F36" s="277">
        <v>21</v>
      </c>
      <c r="G36" s="224">
        <v>73987.2</v>
      </c>
      <c r="H36" s="223">
        <v>38084</v>
      </c>
      <c r="I36" s="223">
        <v>2401</v>
      </c>
      <c r="J36" s="224">
        <v>25425</v>
      </c>
    </row>
    <row r="37" spans="3:10" ht="12.75">
      <c r="C37" s="224">
        <v>65754.42</v>
      </c>
      <c r="D37" s="277">
        <v>30</v>
      </c>
      <c r="E37" s="222">
        <v>28713.9</v>
      </c>
      <c r="F37" s="277">
        <v>22</v>
      </c>
      <c r="G37" s="224">
        <v>73331.73</v>
      </c>
      <c r="H37" s="223">
        <v>62473</v>
      </c>
      <c r="I37" s="223"/>
      <c r="J37" s="224">
        <v>5716.5</v>
      </c>
    </row>
    <row r="38" spans="3:10" ht="12.75">
      <c r="C38" s="224">
        <v>129783.72</v>
      </c>
      <c r="D38" s="277">
        <v>31</v>
      </c>
      <c r="E38" s="222">
        <v>14918.19</v>
      </c>
      <c r="F38" s="277">
        <v>23</v>
      </c>
      <c r="G38" s="224">
        <v>107825.13</v>
      </c>
      <c r="H38" s="223">
        <v>36541.04</v>
      </c>
      <c r="I38" s="223"/>
      <c r="J38" s="224"/>
    </row>
    <row r="39" spans="3:10" ht="12.75">
      <c r="C39" s="224">
        <v>94291.2</v>
      </c>
      <c r="D39" s="277">
        <v>32</v>
      </c>
      <c r="E39" s="222">
        <v>34094.22</v>
      </c>
      <c r="F39" s="277">
        <v>24</v>
      </c>
      <c r="G39" s="224">
        <v>186831.86</v>
      </c>
      <c r="H39" s="223">
        <v>2231</v>
      </c>
      <c r="I39" s="223">
        <v>273</v>
      </c>
      <c r="J39" s="224">
        <v>1740</v>
      </c>
    </row>
    <row r="40" spans="3:10" ht="12.75">
      <c r="C40" s="226">
        <v>173798</v>
      </c>
      <c r="D40" s="277">
        <v>33</v>
      </c>
      <c r="E40" s="227">
        <v>60355</v>
      </c>
      <c r="F40" s="277">
        <v>25</v>
      </c>
      <c r="G40" s="226">
        <v>443696</v>
      </c>
      <c r="H40" s="228">
        <v>5337</v>
      </c>
      <c r="I40" s="228"/>
      <c r="J40" s="226"/>
    </row>
    <row r="41" spans="3:10" ht="12.75">
      <c r="C41" s="226">
        <v>222514</v>
      </c>
      <c r="D41" s="277">
        <v>34</v>
      </c>
      <c r="E41" s="227">
        <v>60599</v>
      </c>
      <c r="F41" s="277">
        <v>26</v>
      </c>
      <c r="G41" s="226">
        <v>486314</v>
      </c>
      <c r="H41" s="228">
        <v>12334</v>
      </c>
      <c r="I41" s="228">
        <v>1254</v>
      </c>
      <c r="J41" s="226">
        <v>5168</v>
      </c>
    </row>
    <row r="42" spans="3:10" ht="12.75">
      <c r="C42" s="226">
        <v>111100</v>
      </c>
      <c r="D42" s="277">
        <v>35</v>
      </c>
      <c r="E42" s="227">
        <v>13948</v>
      </c>
      <c r="F42" s="277">
        <v>27</v>
      </c>
      <c r="G42" s="226">
        <v>215544</v>
      </c>
      <c r="H42" s="228">
        <v>29164</v>
      </c>
      <c r="I42" s="228"/>
      <c r="J42" s="226"/>
    </row>
    <row r="43" spans="3:10" ht="12.75">
      <c r="C43" s="226">
        <v>58932</v>
      </c>
      <c r="D43" s="277">
        <v>36</v>
      </c>
      <c r="E43" s="227">
        <v>40908</v>
      </c>
      <c r="F43" s="277">
        <v>28</v>
      </c>
      <c r="G43" s="226">
        <v>152632</v>
      </c>
      <c r="H43" s="228">
        <v>1556</v>
      </c>
      <c r="I43" s="228">
        <v>3871</v>
      </c>
      <c r="J43" s="226">
        <v>9708.25</v>
      </c>
    </row>
    <row r="44" spans="3:10" ht="12.75">
      <c r="C44" s="226">
        <v>45864</v>
      </c>
      <c r="D44" s="277">
        <v>37</v>
      </c>
      <c r="E44" s="227">
        <v>16868</v>
      </c>
      <c r="F44" s="277">
        <v>29</v>
      </c>
      <c r="G44" s="226">
        <v>137722</v>
      </c>
      <c r="H44" s="228">
        <v>10223</v>
      </c>
      <c r="I44" s="228">
        <v>234</v>
      </c>
      <c r="J44" s="226">
        <v>3272</v>
      </c>
    </row>
    <row r="45" spans="3:10" ht="12.75">
      <c r="C45" s="226">
        <v>32887.56</v>
      </c>
      <c r="D45" s="277">
        <v>38</v>
      </c>
      <c r="E45" s="227">
        <v>16051.84</v>
      </c>
      <c r="F45" s="277">
        <v>30</v>
      </c>
      <c r="G45" s="226">
        <v>84652.84</v>
      </c>
      <c r="H45" s="228">
        <v>19254</v>
      </c>
      <c r="I45" s="228"/>
      <c r="J45" s="226"/>
    </row>
    <row r="46" spans="3:10" ht="12.75">
      <c r="C46" s="226">
        <v>7316.24</v>
      </c>
      <c r="D46" s="277">
        <v>39</v>
      </c>
      <c r="E46" s="227"/>
      <c r="F46" s="278"/>
      <c r="G46" s="226"/>
      <c r="H46" s="228">
        <v>114366.44</v>
      </c>
      <c r="I46" s="228"/>
      <c r="J46" s="226"/>
    </row>
    <row r="47" spans="3:10" ht="12.75">
      <c r="C47" s="226">
        <v>552803.21</v>
      </c>
      <c r="D47" s="277">
        <v>40</v>
      </c>
      <c r="E47" s="227">
        <v>34865.86</v>
      </c>
      <c r="F47" s="278">
        <v>31</v>
      </c>
      <c r="G47" s="226">
        <v>475854.3</v>
      </c>
      <c r="H47" s="228">
        <v>26204</v>
      </c>
      <c r="I47" s="228"/>
      <c r="J47" s="226"/>
    </row>
    <row r="48" spans="3:10" ht="12.75">
      <c r="C48" s="226">
        <v>134738.34</v>
      </c>
      <c r="D48" s="277">
        <v>41</v>
      </c>
      <c r="E48" s="227">
        <v>6652.18</v>
      </c>
      <c r="F48" s="278">
        <v>32</v>
      </c>
      <c r="G48" s="226">
        <v>188429.73</v>
      </c>
      <c r="H48" s="228">
        <v>26264</v>
      </c>
      <c r="I48" s="228">
        <v>2146</v>
      </c>
      <c r="J48" s="226">
        <v>1326.5</v>
      </c>
    </row>
    <row r="49" spans="3:10" ht="12.75">
      <c r="C49" s="226">
        <v>19911.84</v>
      </c>
      <c r="D49" s="277">
        <v>42</v>
      </c>
      <c r="E49" s="227">
        <v>159.5</v>
      </c>
      <c r="F49" s="278">
        <v>33</v>
      </c>
      <c r="G49" s="226">
        <v>14161.78</v>
      </c>
      <c r="H49" s="228"/>
      <c r="I49" s="228"/>
      <c r="J49" s="226"/>
    </row>
    <row r="50" spans="3:10" ht="12.75">
      <c r="C50" s="226">
        <v>21363.14</v>
      </c>
      <c r="D50" s="277">
        <v>43</v>
      </c>
      <c r="E50" s="227">
        <v>4777.59</v>
      </c>
      <c r="F50" s="278">
        <v>34</v>
      </c>
      <c r="G50" s="226">
        <v>27775.2</v>
      </c>
      <c r="H50" s="228"/>
      <c r="I50" s="228"/>
      <c r="J50" s="226"/>
    </row>
    <row r="51" spans="3:10" ht="12.75">
      <c r="C51" s="226">
        <v>9799</v>
      </c>
      <c r="D51" s="277">
        <v>44</v>
      </c>
      <c r="E51" s="227"/>
      <c r="F51" s="278"/>
      <c r="G51" s="226"/>
      <c r="H51" s="228"/>
      <c r="I51" s="228"/>
      <c r="J51" s="226"/>
    </row>
    <row r="52" spans="3:10" ht="12.75">
      <c r="C52" s="226">
        <v>46822.19</v>
      </c>
      <c r="D52" s="277">
        <v>45</v>
      </c>
      <c r="E52" s="227">
        <v>33596.81</v>
      </c>
      <c r="F52" s="278">
        <v>35</v>
      </c>
      <c r="G52" s="226">
        <v>70724.87</v>
      </c>
      <c r="H52" s="228"/>
      <c r="I52" s="228"/>
      <c r="J52" s="226"/>
    </row>
    <row r="53" spans="3:10" ht="12.75">
      <c r="C53" s="226">
        <v>90866.37</v>
      </c>
      <c r="D53" s="277">
        <v>46</v>
      </c>
      <c r="E53" s="227">
        <v>12087.9</v>
      </c>
      <c r="F53" s="278">
        <v>36</v>
      </c>
      <c r="G53" s="226">
        <v>154863.19</v>
      </c>
      <c r="H53" s="228"/>
      <c r="I53" s="228"/>
      <c r="J53" s="226"/>
    </row>
    <row r="54" spans="3:13" ht="12.75">
      <c r="C54" s="226">
        <v>47050</v>
      </c>
      <c r="D54" s="277">
        <v>47</v>
      </c>
      <c r="E54" s="227">
        <v>8420</v>
      </c>
      <c r="F54" s="278">
        <v>37</v>
      </c>
      <c r="G54" s="226">
        <v>34300</v>
      </c>
      <c r="H54" s="228"/>
      <c r="I54" s="229"/>
      <c r="J54" s="230"/>
      <c r="K54" s="213"/>
      <c r="L54" s="213"/>
      <c r="M54" s="213"/>
    </row>
    <row r="55" spans="3:13" ht="12.75">
      <c r="C55" s="230">
        <v>222</v>
      </c>
      <c r="D55" s="277">
        <v>48</v>
      </c>
      <c r="E55" s="231">
        <v>319</v>
      </c>
      <c r="F55" s="278">
        <v>38</v>
      </c>
      <c r="G55" s="230">
        <v>5695</v>
      </c>
      <c r="H55" s="229"/>
      <c r="I55" s="229"/>
      <c r="J55" s="230"/>
      <c r="K55" s="214"/>
      <c r="L55" s="214"/>
      <c r="M55" s="214"/>
    </row>
    <row r="56" spans="3:10" ht="12.75">
      <c r="C56" s="226">
        <v>2846.42</v>
      </c>
      <c r="D56" s="277">
        <v>49</v>
      </c>
      <c r="E56" s="227">
        <v>924.75</v>
      </c>
      <c r="F56" s="278">
        <v>39</v>
      </c>
      <c r="G56" s="226">
        <v>4901.87</v>
      </c>
      <c r="H56" s="228"/>
      <c r="I56" s="228"/>
      <c r="J56" s="226"/>
    </row>
    <row r="57" spans="3:14" ht="12.75">
      <c r="C57" s="230">
        <v>41351.81</v>
      </c>
      <c r="D57" s="277">
        <v>50</v>
      </c>
      <c r="E57" s="231">
        <v>10371.17</v>
      </c>
      <c r="F57" s="278">
        <v>40</v>
      </c>
      <c r="G57" s="230">
        <v>99249.37</v>
      </c>
      <c r="H57" s="229"/>
      <c r="I57" s="229"/>
      <c r="J57" s="230"/>
      <c r="K57" s="213"/>
      <c r="L57" s="213"/>
      <c r="M57" s="213"/>
      <c r="N57" s="213"/>
    </row>
    <row r="58" spans="3:10" ht="12.75">
      <c r="C58" s="226">
        <v>28260.5</v>
      </c>
      <c r="D58" s="277">
        <v>51</v>
      </c>
      <c r="E58" s="227"/>
      <c r="F58" s="278"/>
      <c r="G58" s="226"/>
      <c r="H58" s="228"/>
      <c r="I58" s="228"/>
      <c r="J58" s="226"/>
    </row>
    <row r="59" spans="3:10" ht="12.75">
      <c r="C59" s="226">
        <v>228724.07</v>
      </c>
      <c r="D59" s="277">
        <v>52</v>
      </c>
      <c r="E59" s="227"/>
      <c r="F59" s="278"/>
      <c r="G59" s="226"/>
      <c r="H59" s="228"/>
      <c r="I59" s="228"/>
      <c r="J59" s="226"/>
    </row>
    <row r="60" spans="3:10" ht="12.75">
      <c r="C60" s="226">
        <v>66439.65</v>
      </c>
      <c r="D60" s="277">
        <v>53</v>
      </c>
      <c r="E60" s="227"/>
      <c r="F60" s="278"/>
      <c r="G60" s="226"/>
      <c r="H60" s="228"/>
      <c r="I60" s="228"/>
      <c r="J60" s="226"/>
    </row>
    <row r="61" spans="3:10" ht="12.75">
      <c r="C61" s="226">
        <v>196677.3</v>
      </c>
      <c r="D61" s="277">
        <v>54</v>
      </c>
      <c r="E61" s="227">
        <v>4207.3</v>
      </c>
      <c r="F61" s="278">
        <v>41</v>
      </c>
      <c r="G61" s="226">
        <v>162430.5</v>
      </c>
      <c r="H61" s="228"/>
      <c r="I61" s="228"/>
      <c r="J61" s="226"/>
    </row>
    <row r="62" spans="3:10" ht="12.75">
      <c r="C62" s="226">
        <v>35376</v>
      </c>
      <c r="D62" s="277">
        <v>55</v>
      </c>
      <c r="E62" s="227"/>
      <c r="F62" s="278"/>
      <c r="G62" s="226"/>
      <c r="H62" s="228"/>
      <c r="I62" s="228"/>
      <c r="J62" s="226"/>
    </row>
    <row r="63" spans="3:10" ht="12.75">
      <c r="C63" s="226">
        <v>85816.01</v>
      </c>
      <c r="D63" s="277">
        <v>56</v>
      </c>
      <c r="E63" s="227">
        <v>27814.45</v>
      </c>
      <c r="F63" s="278">
        <v>42</v>
      </c>
      <c r="G63" s="226">
        <v>115319.61</v>
      </c>
      <c r="H63" s="228"/>
      <c r="I63" s="228"/>
      <c r="J63" s="226"/>
    </row>
    <row r="64" spans="3:10" ht="12.75">
      <c r="C64" s="226">
        <v>42700</v>
      </c>
      <c r="D64" s="277">
        <v>57</v>
      </c>
      <c r="E64" s="227"/>
      <c r="F64" s="278"/>
      <c r="G64" s="226"/>
      <c r="H64" s="228"/>
      <c r="I64" s="228"/>
      <c r="J64" s="226"/>
    </row>
    <row r="65" spans="3:10" ht="12.75">
      <c r="C65" s="226">
        <v>10768.17</v>
      </c>
      <c r="D65" s="277">
        <v>58</v>
      </c>
      <c r="E65" s="227">
        <v>3383.76</v>
      </c>
      <c r="F65" s="278">
        <v>43</v>
      </c>
      <c r="G65" s="226">
        <v>24888.41</v>
      </c>
      <c r="H65" s="228"/>
      <c r="I65" s="228"/>
      <c r="J65" s="226"/>
    </row>
    <row r="66" spans="3:10" ht="12.75">
      <c r="C66" s="226">
        <v>102589</v>
      </c>
      <c r="D66" s="277">
        <v>59</v>
      </c>
      <c r="E66" s="227">
        <v>15407</v>
      </c>
      <c r="F66" s="278">
        <v>44</v>
      </c>
      <c r="G66" s="226">
        <v>98583</v>
      </c>
      <c r="H66" s="228"/>
      <c r="I66" s="228"/>
      <c r="J66" s="226"/>
    </row>
    <row r="67" spans="3:10" ht="12.75">
      <c r="C67" s="226">
        <v>106968.22</v>
      </c>
      <c r="D67" s="277">
        <v>60</v>
      </c>
      <c r="E67" s="227">
        <v>28607.53</v>
      </c>
      <c r="F67" s="278">
        <v>45</v>
      </c>
      <c r="G67" s="226">
        <v>139104.81</v>
      </c>
      <c r="H67" s="228"/>
      <c r="I67" s="228"/>
      <c r="J67" s="226"/>
    </row>
    <row r="68" spans="3:10" ht="12.75">
      <c r="C68" s="226">
        <v>66631.8</v>
      </c>
      <c r="D68" s="277">
        <v>61</v>
      </c>
      <c r="E68" s="227"/>
      <c r="F68" s="278"/>
      <c r="G68" s="226"/>
      <c r="H68" s="228"/>
      <c r="I68" s="228"/>
      <c r="J68" s="226"/>
    </row>
    <row r="69" spans="3:10" ht="12.75">
      <c r="C69" s="226"/>
      <c r="D69" s="227"/>
      <c r="E69" s="227">
        <v>6823.07</v>
      </c>
      <c r="F69" s="278">
        <v>46</v>
      </c>
      <c r="G69" s="226">
        <v>9841.81</v>
      </c>
      <c r="H69" s="228"/>
      <c r="I69" s="228"/>
      <c r="J69" s="226"/>
    </row>
    <row r="70" spans="3:10" ht="12.75">
      <c r="C70" s="226">
        <v>99512.75</v>
      </c>
      <c r="D70" s="278">
        <v>62</v>
      </c>
      <c r="E70" s="227">
        <v>12446.4</v>
      </c>
      <c r="F70" s="278">
        <v>47</v>
      </c>
      <c r="G70" s="226">
        <v>111924.65</v>
      </c>
      <c r="H70" s="228"/>
      <c r="I70" s="228"/>
      <c r="J70" s="226"/>
    </row>
    <row r="71" spans="3:10" ht="12.75">
      <c r="C71" s="226">
        <v>116759.86</v>
      </c>
      <c r="D71" s="278">
        <v>63</v>
      </c>
      <c r="E71" s="227">
        <v>17205.14</v>
      </c>
      <c r="F71" s="278">
        <v>48</v>
      </c>
      <c r="G71" s="226">
        <v>75664.76</v>
      </c>
      <c r="H71" s="228"/>
      <c r="I71" s="228"/>
      <c r="J71" s="226"/>
    </row>
    <row r="72" spans="3:10" ht="12.75">
      <c r="C72" s="226">
        <v>125272.32</v>
      </c>
      <c r="D72" s="278">
        <v>64</v>
      </c>
      <c r="E72" s="227">
        <v>45647.69</v>
      </c>
      <c r="F72" s="278">
        <v>49</v>
      </c>
      <c r="G72" s="226">
        <v>244506.46</v>
      </c>
      <c r="H72" s="228"/>
      <c r="I72" s="228"/>
      <c r="J72" s="226"/>
    </row>
    <row r="73" spans="3:10" ht="12.75">
      <c r="C73" s="226">
        <v>123346</v>
      </c>
      <c r="D73" s="278">
        <v>65</v>
      </c>
      <c r="E73" s="227">
        <v>28000</v>
      </c>
      <c r="F73" s="278">
        <v>50</v>
      </c>
      <c r="G73" s="226">
        <v>76600</v>
      </c>
      <c r="H73" s="228"/>
      <c r="I73" s="228"/>
      <c r="J73" s="226"/>
    </row>
    <row r="74" spans="3:10" ht="12.75">
      <c r="C74" s="226">
        <v>90645</v>
      </c>
      <c r="D74" s="278">
        <v>66</v>
      </c>
      <c r="E74" s="227">
        <v>22000</v>
      </c>
      <c r="F74" s="278">
        <v>51</v>
      </c>
      <c r="G74" s="226">
        <v>69900</v>
      </c>
      <c r="H74" s="228"/>
      <c r="I74" s="228"/>
      <c r="J74" s="226"/>
    </row>
    <row r="75" spans="3:10" ht="12.75">
      <c r="C75" s="226">
        <v>71754</v>
      </c>
      <c r="D75" s="278">
        <v>67</v>
      </c>
      <c r="E75" s="227">
        <v>14500</v>
      </c>
      <c r="F75" s="278">
        <v>52</v>
      </c>
      <c r="G75" s="226">
        <v>77778</v>
      </c>
      <c r="H75" s="228"/>
      <c r="I75" s="228"/>
      <c r="J75" s="226"/>
    </row>
    <row r="76" spans="3:10" ht="12.75">
      <c r="C76" s="226">
        <v>24887.45</v>
      </c>
      <c r="D76" s="278">
        <v>68</v>
      </c>
      <c r="E76" s="227"/>
      <c r="F76" s="278"/>
      <c r="G76" s="226"/>
      <c r="H76" s="228"/>
      <c r="I76" s="228"/>
      <c r="J76" s="226"/>
    </row>
    <row r="77" spans="3:10" ht="12.75">
      <c r="C77" s="226">
        <v>77996.22</v>
      </c>
      <c r="D77" s="278">
        <v>69</v>
      </c>
      <c r="E77" s="227"/>
      <c r="F77" s="278"/>
      <c r="G77" s="226"/>
      <c r="H77" s="228"/>
      <c r="I77" s="228"/>
      <c r="J77" s="226"/>
    </row>
    <row r="78" spans="3:10" ht="12.75">
      <c r="C78" s="226">
        <v>33154.17</v>
      </c>
      <c r="D78" s="278">
        <v>70</v>
      </c>
      <c r="E78" s="227">
        <v>36215.73</v>
      </c>
      <c r="F78" s="278">
        <v>53</v>
      </c>
      <c r="G78" s="226">
        <v>98326.48</v>
      </c>
      <c r="H78" s="228"/>
      <c r="I78" s="228"/>
      <c r="J78" s="226"/>
    </row>
    <row r="79" spans="3:10" ht="12.75">
      <c r="C79" s="226">
        <v>147131</v>
      </c>
      <c r="D79" s="278">
        <v>71</v>
      </c>
      <c r="E79" s="227">
        <v>22637</v>
      </c>
      <c r="F79" s="278">
        <v>54</v>
      </c>
      <c r="G79" s="226">
        <v>215218</v>
      </c>
      <c r="H79" s="228"/>
      <c r="I79" s="228"/>
      <c r="J79" s="226"/>
    </row>
    <row r="80" spans="3:10" ht="12.75">
      <c r="C80" s="226">
        <v>11623</v>
      </c>
      <c r="D80" s="278">
        <v>72</v>
      </c>
      <c r="E80" s="227">
        <v>2345</v>
      </c>
      <c r="F80" s="278">
        <v>55</v>
      </c>
      <c r="G80" s="226">
        <v>13856</v>
      </c>
      <c r="H80" s="228"/>
      <c r="I80" s="228"/>
      <c r="J80" s="226"/>
    </row>
    <row r="81" spans="3:10" ht="12.75">
      <c r="C81" s="226">
        <v>101319.73</v>
      </c>
      <c r="D81" s="278">
        <v>73</v>
      </c>
      <c r="E81" s="227">
        <v>34934.53</v>
      </c>
      <c r="F81" s="278">
        <v>56</v>
      </c>
      <c r="G81" s="226">
        <v>240366.82</v>
      </c>
      <c r="H81" s="228"/>
      <c r="I81" s="228"/>
      <c r="J81" s="226"/>
    </row>
    <row r="82" spans="3:10" ht="12.75">
      <c r="C82" s="226">
        <v>83372</v>
      </c>
      <c r="D82" s="278">
        <v>74</v>
      </c>
      <c r="E82" s="227">
        <v>29985</v>
      </c>
      <c r="F82" s="278">
        <v>57</v>
      </c>
      <c r="G82" s="226">
        <v>99910</v>
      </c>
      <c r="H82" s="228"/>
      <c r="I82" s="228"/>
      <c r="J82" s="226"/>
    </row>
    <row r="83" spans="3:10" ht="12.75">
      <c r="C83" s="226">
        <v>32685.38</v>
      </c>
      <c r="D83" s="278">
        <v>75</v>
      </c>
      <c r="E83" s="227"/>
      <c r="F83" s="278"/>
      <c r="G83" s="226"/>
      <c r="H83" s="228"/>
      <c r="I83" s="228"/>
      <c r="J83" s="226"/>
    </row>
    <row r="84" spans="3:10" ht="12.75">
      <c r="C84" s="226">
        <v>531585.58</v>
      </c>
      <c r="D84" s="278">
        <v>76</v>
      </c>
      <c r="E84" s="227">
        <v>27145.85</v>
      </c>
      <c r="F84" s="278">
        <v>58</v>
      </c>
      <c r="G84" s="226">
        <v>481347.66</v>
      </c>
      <c r="H84" s="228"/>
      <c r="I84" s="228"/>
      <c r="J84" s="226"/>
    </row>
    <row r="85" spans="3:10" ht="12.75">
      <c r="C85" s="226"/>
      <c r="D85" s="227"/>
      <c r="E85" s="227"/>
      <c r="F85" s="278"/>
      <c r="G85" s="226"/>
      <c r="H85" s="228"/>
      <c r="I85" s="228"/>
      <c r="J85" s="226"/>
    </row>
    <row r="86" spans="3:10" ht="12.75">
      <c r="C86" s="226"/>
      <c r="D86" s="227"/>
      <c r="E86" s="227"/>
      <c r="F86" s="227"/>
      <c r="G86" s="226"/>
      <c r="H86" s="228"/>
      <c r="I86" s="228"/>
      <c r="J86" s="226"/>
    </row>
    <row r="87" spans="3:10" ht="12.75">
      <c r="C87" s="226"/>
      <c r="D87" s="227"/>
      <c r="E87" s="227"/>
      <c r="F87" s="227"/>
      <c r="G87" s="226"/>
      <c r="H87" s="228"/>
      <c r="I87" s="228"/>
      <c r="J87" s="226"/>
    </row>
    <row r="88" spans="3:10" ht="12.75">
      <c r="C88" s="226"/>
      <c r="D88" s="227"/>
      <c r="E88" s="227"/>
      <c r="F88" s="227"/>
      <c r="G88" s="226"/>
      <c r="H88" s="228"/>
      <c r="I88" s="228"/>
      <c r="J88" s="226"/>
    </row>
    <row r="89" spans="3:11" ht="12.75">
      <c r="C89" s="226"/>
      <c r="D89" s="227"/>
      <c r="E89" s="227"/>
      <c r="F89" s="227"/>
      <c r="G89" s="226"/>
      <c r="H89" s="228"/>
      <c r="I89" s="228"/>
      <c r="J89" s="226"/>
      <c r="K89" s="188"/>
    </row>
    <row r="90" spans="3:11" ht="12.75">
      <c r="C90" s="226"/>
      <c r="D90" s="227"/>
      <c r="E90" s="227"/>
      <c r="F90" s="227"/>
      <c r="G90" s="226"/>
      <c r="H90" s="228"/>
      <c r="I90" s="228"/>
      <c r="J90" s="226"/>
      <c r="K90" s="188"/>
    </row>
    <row r="91" spans="3:11" ht="13.5" thickBot="1">
      <c r="C91" s="232"/>
      <c r="D91" s="227"/>
      <c r="E91" s="227"/>
      <c r="F91" s="227"/>
      <c r="G91" s="226"/>
      <c r="H91" s="228"/>
      <c r="I91" s="228"/>
      <c r="J91" s="226"/>
      <c r="K91" s="212"/>
    </row>
    <row r="92" spans="3:11" ht="22.5" customHeight="1" thickBot="1">
      <c r="C92" s="233">
        <f aca="true" t="shared" si="0" ref="C92:J92">SUM(C8:C91)</f>
        <v>11858907.32</v>
      </c>
      <c r="D92" s="275"/>
      <c r="E92" s="234">
        <f t="shared" si="0"/>
        <v>2240426.5099999993</v>
      </c>
      <c r="F92" s="234"/>
      <c r="G92" s="235">
        <f t="shared" si="0"/>
        <v>11748586.89</v>
      </c>
      <c r="H92" s="233">
        <f t="shared" si="0"/>
        <v>2065317.95</v>
      </c>
      <c r="I92" s="233">
        <f t="shared" si="0"/>
        <v>69083.29000000001</v>
      </c>
      <c r="J92" s="235">
        <f t="shared" si="0"/>
        <v>581627.48</v>
      </c>
      <c r="K92" s="188"/>
    </row>
    <row r="93" spans="3:10" ht="25.5" customHeight="1" thickBot="1">
      <c r="C93" s="431">
        <f>C92+E92+G92</f>
        <v>25847920.72</v>
      </c>
      <c r="D93" s="432"/>
      <c r="E93" s="432"/>
      <c r="F93" s="432"/>
      <c r="G93" s="433"/>
      <c r="H93" s="431">
        <f>H92+I92+J92</f>
        <v>2716028.7199999997</v>
      </c>
      <c r="I93" s="432"/>
      <c r="J93" s="433"/>
    </row>
    <row r="94" spans="3:10" ht="25.5" customHeight="1" thickBot="1">
      <c r="C94" s="434">
        <f>C93+H93</f>
        <v>28563949.439999998</v>
      </c>
      <c r="D94" s="435"/>
      <c r="E94" s="435"/>
      <c r="F94" s="435"/>
      <c r="G94" s="435"/>
      <c r="H94" s="435"/>
      <c r="I94" s="435"/>
      <c r="J94" s="436"/>
    </row>
    <row r="96" spans="1:8" ht="12.75">
      <c r="A96" t="s">
        <v>95</v>
      </c>
      <c r="H96" t="s">
        <v>96</v>
      </c>
    </row>
  </sheetData>
  <sheetProtection/>
  <mergeCells count="6">
    <mergeCell ref="C4:J4"/>
    <mergeCell ref="H93:J93"/>
    <mergeCell ref="C93:G93"/>
    <mergeCell ref="C94:J94"/>
    <mergeCell ref="C5:G5"/>
    <mergeCell ref="H5:J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C00000"/>
  </sheetPr>
  <dimension ref="A3:K100"/>
  <sheetViews>
    <sheetView zoomScalePageLayoutView="0" workbookViewId="0" topLeftCell="A73">
      <selection activeCell="H89" sqref="H89"/>
    </sheetView>
  </sheetViews>
  <sheetFormatPr defaultColWidth="8.75390625" defaultRowHeight="12.75"/>
  <cols>
    <col min="1" max="1" width="3.875" style="0" customWidth="1"/>
    <col min="2" max="2" width="17.625" style="0" customWidth="1"/>
    <col min="3" max="3" width="22.00390625" style="0" customWidth="1"/>
    <col min="4" max="4" width="17.00390625" style="0" customWidth="1"/>
    <col min="5" max="5" width="21.75390625" style="0" customWidth="1"/>
    <col min="6" max="6" width="13.25390625" style="0" customWidth="1"/>
    <col min="7" max="7" width="12.00390625" style="0" customWidth="1"/>
    <col min="8" max="8" width="15.625" style="0" customWidth="1"/>
  </cols>
  <sheetData>
    <row r="2" ht="13.5" thickBot="1"/>
    <row r="3" spans="2:7" ht="16.5" thickBot="1">
      <c r="B3" s="425" t="s">
        <v>100</v>
      </c>
      <c r="C3" s="426"/>
      <c r="D3" s="426"/>
      <c r="E3" s="426"/>
      <c r="F3" s="426"/>
      <c r="G3" s="427"/>
    </row>
    <row r="4" spans="2:7" ht="13.5" thickBot="1">
      <c r="B4" s="428" t="s">
        <v>88</v>
      </c>
      <c r="C4" s="429"/>
      <c r="D4" s="429"/>
      <c r="E4" s="428" t="s">
        <v>1</v>
      </c>
      <c r="F4" s="429"/>
      <c r="G4" s="430"/>
    </row>
    <row r="5" spans="2:7" ht="13.5" thickBot="1">
      <c r="B5" s="219" t="s">
        <v>75</v>
      </c>
      <c r="C5" s="217" t="s">
        <v>76</v>
      </c>
      <c r="D5" s="219" t="s">
        <v>77</v>
      </c>
      <c r="E5" s="219" t="s">
        <v>75</v>
      </c>
      <c r="F5" s="219" t="s">
        <v>76</v>
      </c>
      <c r="G5" s="217" t="s">
        <v>77</v>
      </c>
    </row>
    <row r="6" spans="2:7" ht="13.5" thickBot="1">
      <c r="B6" s="215" t="s">
        <v>94</v>
      </c>
      <c r="C6" s="258" t="s">
        <v>101</v>
      </c>
      <c r="D6" s="220" t="s">
        <v>72</v>
      </c>
      <c r="E6" s="215" t="s">
        <v>74</v>
      </c>
      <c r="F6" s="215" t="s">
        <v>73</v>
      </c>
      <c r="G6" s="216" t="s">
        <v>72</v>
      </c>
    </row>
    <row r="7" spans="2:7" ht="12.75">
      <c r="B7" s="256">
        <v>106928.87</v>
      </c>
      <c r="C7" s="224">
        <v>42598.05</v>
      </c>
      <c r="D7" s="221">
        <v>226575.89</v>
      </c>
      <c r="E7" s="223">
        <v>20000</v>
      </c>
      <c r="F7" s="223"/>
      <c r="G7" s="224"/>
    </row>
    <row r="8" spans="2:7" ht="12.75">
      <c r="B8" s="223">
        <v>75720</v>
      </c>
      <c r="C8" s="224">
        <v>10000</v>
      </c>
      <c r="D8" s="224">
        <v>60000</v>
      </c>
      <c r="E8" s="223">
        <v>37179</v>
      </c>
      <c r="F8" s="223"/>
      <c r="G8" s="224">
        <v>3940</v>
      </c>
    </row>
    <row r="9" spans="2:7" ht="12.75">
      <c r="B9" s="223">
        <v>126585</v>
      </c>
      <c r="C9" s="224">
        <v>25000</v>
      </c>
      <c r="D9" s="224">
        <v>79840</v>
      </c>
      <c r="E9" s="223">
        <v>112254.5</v>
      </c>
      <c r="F9" s="223">
        <v>5660</v>
      </c>
      <c r="G9" s="224">
        <v>41016</v>
      </c>
    </row>
    <row r="10" spans="2:7" ht="12.75">
      <c r="B10" s="223">
        <v>73062</v>
      </c>
      <c r="C10" s="224">
        <v>12000</v>
      </c>
      <c r="D10" s="224">
        <v>78990</v>
      </c>
      <c r="E10" s="223">
        <v>4253.5</v>
      </c>
      <c r="F10" s="223"/>
      <c r="G10" s="224"/>
    </row>
    <row r="11" spans="2:7" ht="12.75">
      <c r="B11" s="223"/>
      <c r="C11" s="224">
        <v>3865.07</v>
      </c>
      <c r="D11" s="224">
        <v>13324.26</v>
      </c>
      <c r="E11" s="223">
        <v>2559.47</v>
      </c>
      <c r="F11" s="223">
        <v>4791.39</v>
      </c>
      <c r="G11" s="224">
        <v>12051.16</v>
      </c>
    </row>
    <row r="12" spans="2:7" ht="12.75">
      <c r="B12" s="223">
        <v>15170</v>
      </c>
      <c r="C12" s="224">
        <v>1680</v>
      </c>
      <c r="D12" s="224">
        <v>19100</v>
      </c>
      <c r="E12" s="223">
        <v>2122.39</v>
      </c>
      <c r="F12" s="223"/>
      <c r="G12" s="224"/>
    </row>
    <row r="13" spans="2:7" ht="12.75">
      <c r="B13" s="223">
        <v>97234.03</v>
      </c>
      <c r="C13" s="224">
        <v>28348.81</v>
      </c>
      <c r="D13" s="224">
        <v>122598.9</v>
      </c>
      <c r="E13" s="223">
        <v>67234.86</v>
      </c>
      <c r="F13" s="223">
        <v>4334</v>
      </c>
      <c r="G13" s="224">
        <v>19004.66</v>
      </c>
    </row>
    <row r="14" spans="2:7" ht="12.75">
      <c r="B14" s="223">
        <v>35823.37</v>
      </c>
      <c r="C14" s="224">
        <v>37162.41</v>
      </c>
      <c r="D14" s="224">
        <v>99486.53</v>
      </c>
      <c r="E14" s="223">
        <v>28220</v>
      </c>
      <c r="F14" s="223"/>
      <c r="G14" s="224"/>
    </row>
    <row r="15" spans="2:7" ht="12.75">
      <c r="B15" s="223">
        <v>404458.59</v>
      </c>
      <c r="C15" s="224"/>
      <c r="D15" s="224"/>
      <c r="E15" s="223">
        <v>67035.5</v>
      </c>
      <c r="F15" s="223">
        <v>5111</v>
      </c>
      <c r="G15" s="224">
        <v>40012.5</v>
      </c>
    </row>
    <row r="16" spans="2:7" ht="12.75">
      <c r="B16" s="223">
        <v>112464.59</v>
      </c>
      <c r="C16" s="224">
        <v>14183.63</v>
      </c>
      <c r="D16" s="224">
        <v>127936.95</v>
      </c>
      <c r="E16" s="223">
        <v>1500</v>
      </c>
      <c r="F16" s="223"/>
      <c r="G16" s="224"/>
    </row>
    <row r="17" spans="2:7" ht="12.75">
      <c r="B17" s="223">
        <v>52247.05</v>
      </c>
      <c r="C17" s="224"/>
      <c r="D17" s="224"/>
      <c r="E17" s="223">
        <v>30500</v>
      </c>
      <c r="F17" s="223"/>
      <c r="G17" s="224"/>
    </row>
    <row r="18" spans="2:7" ht="12.75">
      <c r="B18" s="223">
        <v>53735</v>
      </c>
      <c r="C18" s="224">
        <v>2398</v>
      </c>
      <c r="D18" s="224">
        <v>37013</v>
      </c>
      <c r="E18" s="223">
        <v>52419</v>
      </c>
      <c r="F18" s="223"/>
      <c r="G18" s="224"/>
    </row>
    <row r="19" spans="2:7" ht="12.75">
      <c r="B19" s="223">
        <v>113307.9</v>
      </c>
      <c r="C19" s="224">
        <v>10950.57</v>
      </c>
      <c r="D19" s="224">
        <v>119280.03</v>
      </c>
      <c r="E19" s="223">
        <v>87180</v>
      </c>
      <c r="F19" s="223">
        <v>88</v>
      </c>
      <c r="G19" s="224">
        <v>6562</v>
      </c>
    </row>
    <row r="20" spans="2:7" ht="12.75">
      <c r="B20" s="223">
        <v>68479.32</v>
      </c>
      <c r="C20" s="224">
        <v>19153.54</v>
      </c>
      <c r="D20" s="224">
        <v>81191.18</v>
      </c>
      <c r="E20" s="223">
        <v>28550</v>
      </c>
      <c r="F20" s="223">
        <v>3708.5</v>
      </c>
      <c r="G20" s="224">
        <v>9089.5</v>
      </c>
    </row>
    <row r="21" spans="2:7" ht="12.75">
      <c r="B21" s="223">
        <v>20976.2</v>
      </c>
      <c r="C21" s="224"/>
      <c r="D21" s="224"/>
      <c r="E21" s="223">
        <v>9421.5</v>
      </c>
      <c r="F21" s="223">
        <v>2457</v>
      </c>
      <c r="G21" s="224">
        <v>3533</v>
      </c>
    </row>
    <row r="22" spans="2:7" ht="12.75">
      <c r="B22" s="223">
        <v>37160.61</v>
      </c>
      <c r="C22" s="224"/>
      <c r="D22" s="224"/>
      <c r="E22" s="223">
        <v>251400</v>
      </c>
      <c r="F22" s="223">
        <v>20800</v>
      </c>
      <c r="G22" s="224">
        <v>131000</v>
      </c>
    </row>
    <row r="23" spans="2:7" ht="12.75">
      <c r="B23" s="223">
        <v>14231.76</v>
      </c>
      <c r="C23" s="224"/>
      <c r="D23" s="224"/>
      <c r="E23" s="223">
        <v>51260.7</v>
      </c>
      <c r="F23" s="223">
        <v>359.2</v>
      </c>
      <c r="G23" s="224">
        <v>38668.55</v>
      </c>
    </row>
    <row r="24" spans="2:7" ht="12.75">
      <c r="B24" s="223">
        <v>77994</v>
      </c>
      <c r="C24" s="224"/>
      <c r="D24" s="224"/>
      <c r="E24" s="223">
        <v>141102</v>
      </c>
      <c r="F24" s="223">
        <v>18403</v>
      </c>
      <c r="G24" s="224">
        <v>30021</v>
      </c>
    </row>
    <row r="25" spans="2:7" ht="12.75">
      <c r="B25" s="223">
        <v>59478</v>
      </c>
      <c r="C25" s="224">
        <v>8801</v>
      </c>
      <c r="D25" s="224">
        <v>88412</v>
      </c>
      <c r="E25" s="223"/>
      <c r="F25" s="223"/>
      <c r="G25" s="224"/>
    </row>
    <row r="26" spans="2:7" ht="12.75">
      <c r="B26" s="223">
        <v>27051.08</v>
      </c>
      <c r="C26" s="224">
        <v>34091.36</v>
      </c>
      <c r="D26" s="224">
        <v>59928.63</v>
      </c>
      <c r="E26" s="223"/>
      <c r="F26" s="223"/>
      <c r="G26" s="224"/>
    </row>
    <row r="27" spans="2:7" ht="12.75">
      <c r="B27" s="223">
        <v>98445.55</v>
      </c>
      <c r="C27" s="224">
        <v>11996.61</v>
      </c>
      <c r="D27" s="224">
        <v>155262.18</v>
      </c>
      <c r="E27" s="223">
        <v>69134.16</v>
      </c>
      <c r="F27" s="223">
        <v>3634</v>
      </c>
      <c r="G27" s="224">
        <v>82959</v>
      </c>
    </row>
    <row r="28" spans="2:7" ht="12.75">
      <c r="B28" s="223">
        <v>26852.65</v>
      </c>
      <c r="C28" s="224"/>
      <c r="D28" s="224"/>
      <c r="E28" s="223"/>
      <c r="F28" s="223"/>
      <c r="G28" s="224"/>
    </row>
    <row r="29" spans="2:7" ht="12.75">
      <c r="B29" s="223">
        <v>18578.05</v>
      </c>
      <c r="C29" s="224"/>
      <c r="D29" s="224"/>
      <c r="E29" s="223"/>
      <c r="F29" s="223"/>
      <c r="G29" s="224"/>
    </row>
    <row r="30" spans="2:7" ht="12.75">
      <c r="B30" s="223">
        <v>88113.3</v>
      </c>
      <c r="C30" s="224">
        <v>39720.2</v>
      </c>
      <c r="D30" s="224">
        <v>95209.4</v>
      </c>
      <c r="E30" s="223">
        <v>39828</v>
      </c>
      <c r="F30" s="267">
        <v>171.173</v>
      </c>
      <c r="G30" s="224"/>
    </row>
    <row r="31" spans="2:7" ht="12.75">
      <c r="B31" s="223">
        <v>1240195.93</v>
      </c>
      <c r="C31" s="224"/>
      <c r="D31" s="224"/>
      <c r="E31" s="223">
        <v>47745.85</v>
      </c>
      <c r="F31" s="223">
        <v>12426.15</v>
      </c>
      <c r="G31" s="224">
        <v>76692.45</v>
      </c>
    </row>
    <row r="32" spans="2:7" ht="12.75">
      <c r="B32" s="223">
        <v>1250.3</v>
      </c>
      <c r="C32" s="224">
        <v>807.83</v>
      </c>
      <c r="D32" s="224">
        <v>2572.49</v>
      </c>
      <c r="E32" s="223">
        <v>65574</v>
      </c>
      <c r="F32" s="223"/>
      <c r="G32" s="224"/>
    </row>
    <row r="33" spans="2:7" ht="12.75">
      <c r="B33" s="223">
        <v>205072.8</v>
      </c>
      <c r="C33" s="224">
        <v>19716.13</v>
      </c>
      <c r="D33" s="224">
        <v>142690.8</v>
      </c>
      <c r="E33" s="223">
        <v>7690</v>
      </c>
      <c r="F33" s="223">
        <v>3285</v>
      </c>
      <c r="G33" s="224">
        <v>6880</v>
      </c>
    </row>
    <row r="34" spans="2:7" ht="12.75">
      <c r="B34" s="223">
        <v>364836</v>
      </c>
      <c r="C34" s="224">
        <v>32369.74</v>
      </c>
      <c r="D34" s="224">
        <v>234069</v>
      </c>
      <c r="E34" s="223">
        <v>62372.6</v>
      </c>
      <c r="F34" s="223"/>
      <c r="G34" s="224"/>
    </row>
    <row r="35" spans="2:7" ht="12.75">
      <c r="B35" s="223">
        <v>27275.82</v>
      </c>
      <c r="C35" s="224">
        <v>10600.78</v>
      </c>
      <c r="D35" s="224">
        <v>62906.88</v>
      </c>
      <c r="E35" s="223">
        <v>105899</v>
      </c>
      <c r="F35" s="223"/>
      <c r="G35" s="224"/>
    </row>
    <row r="36" spans="2:7" ht="12.75">
      <c r="B36" s="223">
        <v>653355</v>
      </c>
      <c r="C36" s="224">
        <v>53377</v>
      </c>
      <c r="D36" s="224">
        <v>534621</v>
      </c>
      <c r="E36" s="223">
        <v>38115.67</v>
      </c>
      <c r="F36" s="223"/>
      <c r="G36" s="224"/>
    </row>
    <row r="37" spans="2:7" ht="12.75">
      <c r="B37" s="223">
        <v>18219</v>
      </c>
      <c r="C37" s="224">
        <v>7260</v>
      </c>
      <c r="D37" s="224">
        <v>28995</v>
      </c>
      <c r="E37" s="223">
        <v>38380</v>
      </c>
      <c r="F37" s="223"/>
      <c r="G37" s="224"/>
    </row>
    <row r="38" spans="2:7" ht="12.75">
      <c r="B38" s="223">
        <v>65104.66</v>
      </c>
      <c r="C38" s="224">
        <v>34183.05</v>
      </c>
      <c r="D38" s="224">
        <v>194502.69</v>
      </c>
      <c r="E38" s="223">
        <v>46855.77</v>
      </c>
      <c r="F38" s="223">
        <v>923.38</v>
      </c>
      <c r="G38" s="224">
        <v>15170.4</v>
      </c>
    </row>
    <row r="39" spans="2:7" ht="12.75">
      <c r="B39" s="228">
        <v>12387</v>
      </c>
      <c r="C39" s="226"/>
      <c r="D39" s="226"/>
      <c r="E39" s="228">
        <v>108000</v>
      </c>
      <c r="F39" s="228"/>
      <c r="G39" s="226"/>
    </row>
    <row r="40" spans="2:7" ht="12.75">
      <c r="B40" s="228">
        <v>2791.73</v>
      </c>
      <c r="C40" s="226">
        <v>3052.08</v>
      </c>
      <c r="D40" s="226">
        <v>26543.1</v>
      </c>
      <c r="E40" s="228">
        <v>12802.6</v>
      </c>
      <c r="F40" s="228">
        <v>529</v>
      </c>
      <c r="G40" s="226">
        <v>4608</v>
      </c>
    </row>
    <row r="41" spans="2:7" ht="12.75">
      <c r="B41" s="228">
        <v>38220</v>
      </c>
      <c r="C41" s="226">
        <v>3800</v>
      </c>
      <c r="D41" s="226">
        <v>31148</v>
      </c>
      <c r="E41" s="228">
        <v>88537</v>
      </c>
      <c r="F41" s="228"/>
      <c r="G41" s="226"/>
    </row>
    <row r="42" spans="2:7" ht="12.75">
      <c r="B42" s="228">
        <v>157410.72</v>
      </c>
      <c r="C42" s="226">
        <v>6727.5</v>
      </c>
      <c r="D42" s="226">
        <v>209960.55</v>
      </c>
      <c r="E42" s="228">
        <v>3030.7</v>
      </c>
      <c r="F42" s="228"/>
      <c r="G42" s="226"/>
    </row>
    <row r="43" spans="2:8" ht="12.75">
      <c r="B43" s="228">
        <v>528955.31</v>
      </c>
      <c r="C43" s="226">
        <v>23694.5</v>
      </c>
      <c r="D43" s="226">
        <v>457270.5</v>
      </c>
      <c r="E43" s="228">
        <v>3689</v>
      </c>
      <c r="F43" s="228">
        <v>732</v>
      </c>
      <c r="G43" s="226">
        <v>3284.3</v>
      </c>
      <c r="H43" s="254"/>
    </row>
    <row r="44" spans="2:7" ht="12.75">
      <c r="B44" s="228">
        <v>142141</v>
      </c>
      <c r="C44" s="226">
        <v>25771</v>
      </c>
      <c r="D44" s="226">
        <v>205261</v>
      </c>
      <c r="E44" s="228">
        <v>6350</v>
      </c>
      <c r="F44" s="228"/>
      <c r="G44" s="226"/>
    </row>
    <row r="45" spans="2:7" ht="12.75">
      <c r="B45" s="228">
        <v>21114.5</v>
      </c>
      <c r="C45" s="226"/>
      <c r="D45" s="226"/>
      <c r="E45" s="228">
        <v>3253</v>
      </c>
      <c r="F45" s="228"/>
      <c r="G45" s="226"/>
    </row>
    <row r="46" spans="2:7" ht="12.75">
      <c r="B46" s="228">
        <v>8054.22</v>
      </c>
      <c r="C46" s="226"/>
      <c r="D46" s="226"/>
      <c r="E46" s="228">
        <v>227430</v>
      </c>
      <c r="F46" s="228"/>
      <c r="G46" s="226"/>
    </row>
    <row r="47" spans="2:7" ht="12.75">
      <c r="B47" s="228">
        <v>8886.49</v>
      </c>
      <c r="C47" s="226"/>
      <c r="D47" s="226"/>
      <c r="E47" s="228">
        <v>14818</v>
      </c>
      <c r="F47" s="228">
        <v>5250.5</v>
      </c>
      <c r="G47" s="226">
        <v>21572.5</v>
      </c>
    </row>
    <row r="48" spans="2:7" ht="12.75">
      <c r="B48" s="228">
        <v>83763.99</v>
      </c>
      <c r="C48" s="226">
        <v>12575.9</v>
      </c>
      <c r="D48" s="226">
        <v>59705.62</v>
      </c>
      <c r="E48" s="228">
        <v>20699.5</v>
      </c>
      <c r="F48" s="228">
        <v>1572.5</v>
      </c>
      <c r="G48" s="226">
        <v>9356.9</v>
      </c>
    </row>
    <row r="49" spans="2:7" ht="12.75">
      <c r="B49" s="228">
        <v>127894</v>
      </c>
      <c r="C49" s="226"/>
      <c r="D49" s="226"/>
      <c r="E49" s="228">
        <v>20935.3</v>
      </c>
      <c r="F49" s="228">
        <v>6725.5</v>
      </c>
      <c r="G49" s="226">
        <v>20085</v>
      </c>
    </row>
    <row r="50" spans="2:7" ht="12.75">
      <c r="B50" s="228">
        <v>142658</v>
      </c>
      <c r="C50" s="226">
        <v>50189</v>
      </c>
      <c r="D50" s="226">
        <v>317148</v>
      </c>
      <c r="E50" s="228">
        <v>35610.8</v>
      </c>
      <c r="F50" s="228"/>
      <c r="G50" s="226"/>
    </row>
    <row r="51" spans="2:7" ht="12.75">
      <c r="B51" s="228">
        <v>194004</v>
      </c>
      <c r="C51" s="226">
        <v>46522</v>
      </c>
      <c r="D51" s="226">
        <v>385157</v>
      </c>
      <c r="E51" s="228"/>
      <c r="F51" s="228"/>
      <c r="G51" s="226"/>
    </row>
    <row r="52" spans="2:7" ht="12.75">
      <c r="B52" s="228">
        <v>113553</v>
      </c>
      <c r="C52" s="226">
        <v>12554</v>
      </c>
      <c r="D52" s="226">
        <v>162462</v>
      </c>
      <c r="E52" s="228"/>
      <c r="F52" s="228"/>
      <c r="G52" s="226"/>
    </row>
    <row r="53" spans="2:8" ht="12.75">
      <c r="B53" s="228">
        <v>52891</v>
      </c>
      <c r="C53" s="226">
        <v>26402</v>
      </c>
      <c r="D53" s="226">
        <v>129427</v>
      </c>
      <c r="E53" s="228"/>
      <c r="F53" s="229"/>
      <c r="G53" s="230"/>
      <c r="H53" s="213"/>
    </row>
    <row r="54" spans="2:8" ht="12.75">
      <c r="B54" s="229">
        <v>55040</v>
      </c>
      <c r="C54" s="230">
        <v>47243</v>
      </c>
      <c r="D54" s="230">
        <v>130211</v>
      </c>
      <c r="E54" s="229"/>
      <c r="F54" s="229"/>
      <c r="G54" s="230"/>
      <c r="H54" s="214"/>
    </row>
    <row r="55" spans="2:7" ht="12.75">
      <c r="B55" s="228">
        <v>38494.36</v>
      </c>
      <c r="C55" s="226">
        <v>35629.41</v>
      </c>
      <c r="D55" s="226">
        <v>75703.5</v>
      </c>
      <c r="E55" s="228"/>
      <c r="F55" s="228"/>
      <c r="G55" s="226"/>
    </row>
    <row r="56" spans="2:8" ht="12.75">
      <c r="B56" s="229">
        <v>35158.2</v>
      </c>
      <c r="C56" s="230">
        <v>29865.13</v>
      </c>
      <c r="D56" s="230">
        <v>69567.55</v>
      </c>
      <c r="E56" s="229"/>
      <c r="F56" s="229"/>
      <c r="G56" s="230"/>
      <c r="H56" s="213"/>
    </row>
    <row r="57" spans="2:7" ht="12.75">
      <c r="B57" s="228">
        <v>36059.96</v>
      </c>
      <c r="C57" s="226">
        <v>33999.44</v>
      </c>
      <c r="D57" s="226">
        <v>64431.94</v>
      </c>
      <c r="E57" s="228"/>
      <c r="F57" s="228"/>
      <c r="G57" s="226"/>
    </row>
    <row r="58" spans="2:7" ht="12.75">
      <c r="B58" s="228">
        <v>45657.14</v>
      </c>
      <c r="C58" s="226">
        <v>32288.28</v>
      </c>
      <c r="D58" s="226">
        <v>74606.47</v>
      </c>
      <c r="E58" s="228"/>
      <c r="F58" s="228"/>
      <c r="G58" s="226"/>
    </row>
    <row r="59" spans="2:7" ht="12.75">
      <c r="B59" s="228">
        <v>53078.2</v>
      </c>
      <c r="C59" s="226">
        <v>66355.13</v>
      </c>
      <c r="D59" s="226">
        <v>184928.9</v>
      </c>
      <c r="E59" s="228"/>
      <c r="F59" s="228"/>
      <c r="G59" s="226"/>
    </row>
    <row r="60" spans="2:7" ht="12.75">
      <c r="B60" s="228">
        <v>136927.93</v>
      </c>
      <c r="C60" s="226">
        <v>40499.48</v>
      </c>
      <c r="D60" s="226">
        <v>202118.1</v>
      </c>
      <c r="E60" s="228"/>
      <c r="F60" s="228"/>
      <c r="G60" s="226"/>
    </row>
    <row r="61" spans="2:7" ht="12.75">
      <c r="B61" s="228">
        <v>64786.94</v>
      </c>
      <c r="C61" s="226">
        <v>39472.12</v>
      </c>
      <c r="D61" s="226">
        <v>77921.8</v>
      </c>
      <c r="E61" s="228"/>
      <c r="F61" s="228"/>
      <c r="G61" s="226"/>
    </row>
    <row r="62" spans="2:7" ht="12.75">
      <c r="B62" s="228">
        <v>44236.11</v>
      </c>
      <c r="C62" s="226">
        <v>2816.85</v>
      </c>
      <c r="D62" s="226">
        <v>57041.23</v>
      </c>
      <c r="E62" s="228"/>
      <c r="F62" s="228"/>
      <c r="G62" s="226"/>
    </row>
    <row r="63" spans="2:7" ht="12.75">
      <c r="B63" s="228">
        <v>159546.77</v>
      </c>
      <c r="C63" s="226">
        <v>16186.17</v>
      </c>
      <c r="D63" s="226">
        <v>136001.49</v>
      </c>
      <c r="E63" s="228"/>
      <c r="F63" s="228"/>
      <c r="G63" s="226"/>
    </row>
    <row r="64" spans="2:7" ht="12.75">
      <c r="B64" s="228">
        <v>187797.25</v>
      </c>
      <c r="C64" s="226">
        <v>4877.2</v>
      </c>
      <c r="D64" s="226">
        <v>157786.5</v>
      </c>
      <c r="E64" s="228"/>
      <c r="F64" s="228"/>
      <c r="G64" s="226"/>
    </row>
    <row r="65" spans="2:7" ht="12.75">
      <c r="B65" s="228">
        <v>16789.63</v>
      </c>
      <c r="C65" s="226"/>
      <c r="D65" s="226"/>
      <c r="E65" s="228"/>
      <c r="F65" s="228"/>
      <c r="G65" s="226"/>
    </row>
    <row r="66" spans="2:7" ht="12.75">
      <c r="B66" s="228">
        <v>9449.85</v>
      </c>
      <c r="C66" s="226">
        <v>1473.98</v>
      </c>
      <c r="D66" s="226">
        <v>14713.57</v>
      </c>
      <c r="E66" s="228"/>
      <c r="F66" s="228"/>
      <c r="G66" s="226"/>
    </row>
    <row r="67" spans="2:7" ht="12.75">
      <c r="B67" s="228">
        <v>7393.7</v>
      </c>
      <c r="C67" s="226"/>
      <c r="D67" s="226"/>
      <c r="E67" s="228"/>
      <c r="F67" s="228"/>
      <c r="G67" s="226"/>
    </row>
    <row r="68" spans="2:7" ht="12.75">
      <c r="B68" s="228">
        <v>42932.35</v>
      </c>
      <c r="C68" s="226"/>
      <c r="D68" s="226"/>
      <c r="E68" s="228"/>
      <c r="F68" s="228"/>
      <c r="G68" s="226"/>
    </row>
    <row r="69" spans="2:7" ht="12.75">
      <c r="B69" s="228">
        <v>191619.04</v>
      </c>
      <c r="C69" s="226">
        <v>13254.56</v>
      </c>
      <c r="D69" s="226">
        <v>151233.2</v>
      </c>
      <c r="E69" s="228"/>
      <c r="F69" s="228"/>
      <c r="G69" s="226"/>
    </row>
    <row r="70" spans="2:7" ht="12.75">
      <c r="B70" s="228">
        <v>129103.02</v>
      </c>
      <c r="C70" s="226"/>
      <c r="D70" s="226">
        <v>96129.8</v>
      </c>
      <c r="E70" s="228"/>
      <c r="F70" s="228"/>
      <c r="G70" s="226"/>
    </row>
    <row r="71" spans="2:7" ht="12.75">
      <c r="B71" s="228">
        <v>103504.59</v>
      </c>
      <c r="C71" s="226">
        <v>44838.5</v>
      </c>
      <c r="D71" s="226">
        <v>251873.05</v>
      </c>
      <c r="E71" s="228"/>
      <c r="F71" s="228"/>
      <c r="G71" s="226"/>
    </row>
    <row r="72" spans="2:7" ht="12.75">
      <c r="B72" s="228">
        <v>387854.9</v>
      </c>
      <c r="C72" s="226">
        <v>35367.88</v>
      </c>
      <c r="D72" s="226">
        <v>311770.41</v>
      </c>
      <c r="E72" s="228"/>
      <c r="F72" s="228"/>
      <c r="G72" s="226"/>
    </row>
    <row r="73" spans="2:7" ht="12.75">
      <c r="B73" s="228">
        <v>31500.06</v>
      </c>
      <c r="C73" s="226">
        <v>10428.12</v>
      </c>
      <c r="D73" s="226">
        <v>91777.38</v>
      </c>
      <c r="E73" s="228"/>
      <c r="F73" s="228"/>
      <c r="G73" s="226"/>
    </row>
    <row r="74" spans="2:7" ht="12.75">
      <c r="B74" s="228">
        <v>710785.46</v>
      </c>
      <c r="C74" s="226">
        <v>342837.21</v>
      </c>
      <c r="D74" s="226">
        <v>782525.13</v>
      </c>
      <c r="E74" s="228"/>
      <c r="F74" s="228"/>
      <c r="G74" s="226"/>
    </row>
    <row r="75" spans="2:7" ht="12.75">
      <c r="B75" s="228">
        <v>79587.33</v>
      </c>
      <c r="C75" s="226">
        <v>16429.29</v>
      </c>
      <c r="D75" s="226">
        <v>123277.95</v>
      </c>
      <c r="E75" s="228"/>
      <c r="F75" s="228"/>
      <c r="G75" s="226"/>
    </row>
    <row r="76" spans="2:7" ht="12.75">
      <c r="B76" s="228">
        <v>195703.4</v>
      </c>
      <c r="C76" s="226">
        <v>37022.37</v>
      </c>
      <c r="D76" s="226">
        <v>351406.09</v>
      </c>
      <c r="E76" s="228"/>
      <c r="F76" s="228"/>
      <c r="G76" s="226"/>
    </row>
    <row r="77" spans="2:7" ht="12.75">
      <c r="B77" s="228">
        <v>279202.24</v>
      </c>
      <c r="C77" s="226">
        <v>26048.91</v>
      </c>
      <c r="D77" s="226">
        <v>211156.3</v>
      </c>
      <c r="E77" s="228"/>
      <c r="F77" s="228"/>
      <c r="G77" s="226"/>
    </row>
    <row r="78" spans="2:7" ht="12.75">
      <c r="B78" s="228">
        <v>665186.99</v>
      </c>
      <c r="C78" s="226">
        <v>87231.07</v>
      </c>
      <c r="D78" s="226">
        <v>705377.98</v>
      </c>
      <c r="E78" s="228"/>
      <c r="F78" s="228"/>
      <c r="G78" s="226"/>
    </row>
    <row r="79" spans="2:7" ht="12.75">
      <c r="B79" s="228">
        <v>930943.61</v>
      </c>
      <c r="C79" s="226">
        <v>268428.42</v>
      </c>
      <c r="D79" s="226">
        <v>1165013.02</v>
      </c>
      <c r="E79" s="228"/>
      <c r="F79" s="228"/>
      <c r="G79" s="226"/>
    </row>
    <row r="80" spans="2:7" ht="12.75">
      <c r="B80" s="228">
        <v>781788.59</v>
      </c>
      <c r="C80" s="226">
        <v>252100.13</v>
      </c>
      <c r="D80" s="226">
        <v>1001638.21</v>
      </c>
      <c r="E80" s="228"/>
      <c r="F80" s="228"/>
      <c r="G80" s="226"/>
    </row>
    <row r="81" spans="2:7" ht="12.75">
      <c r="B81" s="228">
        <v>212588.13</v>
      </c>
      <c r="C81" s="226">
        <v>63077.58</v>
      </c>
      <c r="D81" s="226">
        <v>230853.1</v>
      </c>
      <c r="E81" s="228"/>
      <c r="F81" s="228"/>
      <c r="G81" s="226"/>
    </row>
    <row r="82" spans="2:7" ht="12.75">
      <c r="B82" s="228">
        <v>97694.75</v>
      </c>
      <c r="C82" s="226">
        <v>34399.81</v>
      </c>
      <c r="D82" s="226">
        <v>212739.33</v>
      </c>
      <c r="E82" s="228"/>
      <c r="F82" s="228"/>
      <c r="G82" s="226"/>
    </row>
    <row r="83" spans="2:7" ht="12.75">
      <c r="B83" s="228"/>
      <c r="C83" s="226"/>
      <c r="D83" s="226"/>
      <c r="E83" s="228"/>
      <c r="F83" s="228"/>
      <c r="G83" s="226"/>
    </row>
    <row r="84" spans="2:7" ht="12.75">
      <c r="B84" s="228"/>
      <c r="C84" s="226"/>
      <c r="D84" s="226"/>
      <c r="E84" s="228"/>
      <c r="F84" s="228"/>
      <c r="G84" s="226"/>
    </row>
    <row r="85" spans="2:7" ht="12.75">
      <c r="B85" s="228"/>
      <c r="C85" s="226"/>
      <c r="D85" s="226"/>
      <c r="E85" s="228"/>
      <c r="F85" s="228"/>
      <c r="G85" s="226"/>
    </row>
    <row r="86" spans="2:7" ht="12.75">
      <c r="B86" s="228"/>
      <c r="C86" s="226"/>
      <c r="D86" s="226"/>
      <c r="E86" s="228"/>
      <c r="F86" s="228"/>
      <c r="G86" s="226"/>
    </row>
    <row r="87" spans="2:7" ht="12.75">
      <c r="B87" s="228"/>
      <c r="C87" s="226"/>
      <c r="D87" s="226"/>
      <c r="E87" s="228"/>
      <c r="F87" s="228"/>
      <c r="G87" s="226"/>
    </row>
    <row r="88" spans="2:7" ht="12.75">
      <c r="B88" s="228"/>
      <c r="C88" s="226"/>
      <c r="D88" s="226"/>
      <c r="E88" s="228"/>
      <c r="F88" s="228"/>
      <c r="G88" s="226"/>
    </row>
    <row r="89" spans="2:7" ht="12.75">
      <c r="B89" s="228"/>
      <c r="C89" s="226"/>
      <c r="D89" s="226"/>
      <c r="E89" s="228"/>
      <c r="F89" s="228"/>
      <c r="G89" s="226"/>
    </row>
    <row r="90" spans="2:7" ht="13.5" thickBot="1">
      <c r="B90" s="257"/>
      <c r="C90" s="226"/>
      <c r="D90" s="226"/>
      <c r="E90" s="228"/>
      <c r="F90" s="228"/>
      <c r="G90" s="226"/>
    </row>
    <row r="91" spans="2:9" ht="13.5" thickBot="1">
      <c r="B91" s="259">
        <f aca="true" t="shared" si="0" ref="B91:G91">SUM(B7:B90)</f>
        <v>11744541.889999999</v>
      </c>
      <c r="C91" s="260">
        <f>SUM(C7:C90)</f>
        <v>2253721.8000000003</v>
      </c>
      <c r="D91" s="260">
        <f t="shared" si="0"/>
        <v>11580392.579999998</v>
      </c>
      <c r="E91" s="259">
        <f t="shared" si="0"/>
        <v>2060943.37</v>
      </c>
      <c r="F91" s="259">
        <f t="shared" si="0"/>
        <v>100961.29299999999</v>
      </c>
      <c r="G91" s="260">
        <f t="shared" si="0"/>
        <v>575506.92</v>
      </c>
      <c r="I91" s="262"/>
    </row>
    <row r="92" spans="2:7" ht="18.75" thickBot="1">
      <c r="B92" s="431">
        <f>B91+C91+D91</f>
        <v>25578656.269999996</v>
      </c>
      <c r="C92" s="432"/>
      <c r="D92" s="433"/>
      <c r="E92" s="431">
        <f>E91+F91+G91</f>
        <v>2737411.583</v>
      </c>
      <c r="F92" s="432"/>
      <c r="G92" s="433"/>
    </row>
    <row r="93" spans="2:7" ht="24" thickBot="1">
      <c r="B93" s="434">
        <f>B92+E92</f>
        <v>28316067.852999996</v>
      </c>
      <c r="C93" s="435"/>
      <c r="D93" s="435"/>
      <c r="E93" s="435"/>
      <c r="F93" s="435"/>
      <c r="G93" s="436"/>
    </row>
    <row r="94" ht="12.75">
      <c r="I94" s="255"/>
    </row>
    <row r="95" spans="1:5" ht="12.75">
      <c r="A95" t="s">
        <v>99</v>
      </c>
      <c r="E95" t="s">
        <v>102</v>
      </c>
    </row>
    <row r="97" spans="2:11" ht="12.75">
      <c r="B97" s="420" t="s">
        <v>108</v>
      </c>
      <c r="C97" s="420"/>
      <c r="D97" s="420"/>
      <c r="E97" s="420"/>
      <c r="H97" s="268">
        <f>247881.59</f>
        <v>247881.59</v>
      </c>
      <c r="I97" s="443" t="s">
        <v>109</v>
      </c>
      <c r="J97" s="443"/>
      <c r="K97" s="443"/>
    </row>
    <row r="98" spans="2:11" ht="12.75" customHeight="1">
      <c r="B98" s="263" t="s">
        <v>106</v>
      </c>
      <c r="C98" s="265" t="s">
        <v>105</v>
      </c>
      <c r="D98" s="421" t="s">
        <v>103</v>
      </c>
      <c r="E98" s="423" t="s">
        <v>104</v>
      </c>
      <c r="I98" s="443"/>
      <c r="J98" s="443"/>
      <c r="K98" s="443"/>
    </row>
    <row r="99" spans="2:5" ht="12.75" customHeight="1">
      <c r="B99" s="264" t="s">
        <v>33</v>
      </c>
      <c r="C99" s="266" t="s">
        <v>107</v>
      </c>
      <c r="D99" s="422"/>
      <c r="E99" s="424"/>
    </row>
    <row r="100" spans="2:5" ht="12.75">
      <c r="B100" s="261">
        <f>B91+E91</f>
        <v>13805485.259999998</v>
      </c>
      <c r="C100" s="261">
        <f>C91+F91</f>
        <v>2354683.0930000003</v>
      </c>
      <c r="D100" s="261">
        <f>D91+G91</f>
        <v>12155899.499999998</v>
      </c>
      <c r="E100" s="261">
        <f>B100+C100+D100</f>
        <v>28316067.852999996</v>
      </c>
    </row>
  </sheetData>
  <sheetProtection/>
  <mergeCells count="10">
    <mergeCell ref="I97:K98"/>
    <mergeCell ref="B97:E97"/>
    <mergeCell ref="D98:D99"/>
    <mergeCell ref="E98:E99"/>
    <mergeCell ref="B93:G93"/>
    <mergeCell ref="B3:G3"/>
    <mergeCell ref="B4:D4"/>
    <mergeCell ref="E4:G4"/>
    <mergeCell ref="B92:D92"/>
    <mergeCell ref="E92:G9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4:I101"/>
  <sheetViews>
    <sheetView zoomScalePageLayoutView="0" workbookViewId="0" topLeftCell="A74">
      <selection activeCell="E90" sqref="E90:G93"/>
    </sheetView>
  </sheetViews>
  <sheetFormatPr defaultColWidth="8.75390625" defaultRowHeight="12.75"/>
  <cols>
    <col min="1" max="1" width="17.00390625" style="0" customWidth="1"/>
    <col min="2" max="2" width="21.75390625" style="0" customWidth="1"/>
    <col min="3" max="3" width="19.125" style="0" customWidth="1"/>
    <col min="4" max="4" width="18.125" style="0" customWidth="1"/>
    <col min="5" max="5" width="17.00390625" style="0" customWidth="1"/>
    <col min="6" max="6" width="11.125" style="0" customWidth="1"/>
    <col min="7" max="7" width="15.25390625" style="0" customWidth="1"/>
    <col min="8" max="8" width="20.625" style="0" customWidth="1"/>
    <col min="9" max="9" width="11.75390625" style="0" bestFit="1" customWidth="1"/>
  </cols>
  <sheetData>
    <row r="3" ht="13.5" thickBot="1"/>
    <row r="4" spans="2:7" ht="16.5" thickBot="1">
      <c r="B4" s="425" t="s">
        <v>110</v>
      </c>
      <c r="C4" s="426"/>
      <c r="D4" s="426"/>
      <c r="E4" s="426"/>
      <c r="F4" s="426"/>
      <c r="G4" s="427"/>
    </row>
    <row r="5" spans="2:7" ht="13.5" thickBot="1">
      <c r="B5" s="428" t="s">
        <v>88</v>
      </c>
      <c r="C5" s="429"/>
      <c r="D5" s="429"/>
      <c r="E5" s="428" t="s">
        <v>1</v>
      </c>
      <c r="F5" s="429"/>
      <c r="G5" s="430"/>
    </row>
    <row r="6" spans="2:7" ht="13.5" thickBot="1">
      <c r="B6" s="219" t="s">
        <v>75</v>
      </c>
      <c r="C6" s="217" t="s">
        <v>76</v>
      </c>
      <c r="D6" s="219" t="s">
        <v>77</v>
      </c>
      <c r="E6" s="219" t="s">
        <v>75</v>
      </c>
      <c r="F6" s="219" t="s">
        <v>76</v>
      </c>
      <c r="G6" s="217" t="s">
        <v>77</v>
      </c>
    </row>
    <row r="7" spans="2:7" ht="13.5" thickBot="1">
      <c r="B7" s="215" t="s">
        <v>94</v>
      </c>
      <c r="C7" s="258" t="s">
        <v>101</v>
      </c>
      <c r="D7" s="220" t="s">
        <v>72</v>
      </c>
      <c r="E7" s="215" t="s">
        <v>74</v>
      </c>
      <c r="F7" s="215" t="s">
        <v>73</v>
      </c>
      <c r="G7" s="216" t="s">
        <v>72</v>
      </c>
    </row>
    <row r="8" spans="2:8" ht="12.75">
      <c r="B8" s="256"/>
      <c r="C8" s="224">
        <v>4326.78</v>
      </c>
      <c r="D8" s="221">
        <v>13969.81</v>
      </c>
      <c r="E8" s="223">
        <v>49105.5</v>
      </c>
      <c r="F8" s="223">
        <v>3303</v>
      </c>
      <c r="G8" s="224">
        <v>14905.5</v>
      </c>
      <c r="H8" s="271"/>
    </row>
    <row r="9" spans="2:8" ht="12.75">
      <c r="B9" s="223">
        <v>89497.96</v>
      </c>
      <c r="C9" s="224">
        <v>3114.49</v>
      </c>
      <c r="D9" s="224">
        <v>42970.44</v>
      </c>
      <c r="E9" s="223">
        <v>5000</v>
      </c>
      <c r="F9" s="223"/>
      <c r="G9" s="224"/>
      <c r="H9" s="271"/>
    </row>
    <row r="10" spans="2:8" ht="12.75">
      <c r="B10" s="223">
        <v>86489.34</v>
      </c>
      <c r="C10" s="224">
        <v>6396.05</v>
      </c>
      <c r="D10" s="224">
        <v>78975.63</v>
      </c>
      <c r="E10" s="223">
        <v>1814.66</v>
      </c>
      <c r="F10" s="223">
        <v>5690.08</v>
      </c>
      <c r="G10" s="224">
        <v>18734.77</v>
      </c>
      <c r="H10" s="271"/>
    </row>
    <row r="11" spans="2:8" ht="12.75">
      <c r="B11" s="223">
        <v>131980.69</v>
      </c>
      <c r="C11" s="224">
        <v>11292.56</v>
      </c>
      <c r="D11" s="224">
        <v>86892.57</v>
      </c>
      <c r="E11" s="223">
        <v>43802</v>
      </c>
      <c r="F11" s="223"/>
      <c r="G11" s="224"/>
      <c r="H11" s="271"/>
    </row>
    <row r="12" spans="2:8" ht="12.75">
      <c r="B12" s="223">
        <v>18199.04</v>
      </c>
      <c r="C12" s="224"/>
      <c r="D12" s="224"/>
      <c r="E12" s="223">
        <v>222757.43</v>
      </c>
      <c r="F12" s="223">
        <v>21618</v>
      </c>
      <c r="G12" s="224">
        <v>47804.5</v>
      </c>
      <c r="H12" s="271"/>
    </row>
    <row r="13" spans="2:8" ht="12.75">
      <c r="B13" s="223">
        <v>110751.99</v>
      </c>
      <c r="C13" s="224">
        <v>14832.94</v>
      </c>
      <c r="D13" s="224">
        <v>118651.89</v>
      </c>
      <c r="E13" s="223">
        <v>33194.6</v>
      </c>
      <c r="F13" s="223">
        <v>16071</v>
      </c>
      <c r="G13" s="224">
        <v>12920.5</v>
      </c>
      <c r="H13" s="271"/>
    </row>
    <row r="14" spans="2:8" ht="12.75">
      <c r="B14" s="223">
        <v>103983.39</v>
      </c>
      <c r="C14" s="224">
        <v>8211.48</v>
      </c>
      <c r="D14" s="224">
        <v>85307.66</v>
      </c>
      <c r="E14" s="223">
        <v>17320</v>
      </c>
      <c r="F14" s="223">
        <v>974.5</v>
      </c>
      <c r="G14" s="224">
        <v>15663</v>
      </c>
      <c r="H14" s="271"/>
    </row>
    <row r="15" spans="2:8" ht="12.75">
      <c r="B15" s="223">
        <v>17335</v>
      </c>
      <c r="C15" s="224">
        <v>1680</v>
      </c>
      <c r="D15" s="224">
        <v>18455</v>
      </c>
      <c r="E15" s="223">
        <v>2660</v>
      </c>
      <c r="F15" s="223"/>
      <c r="G15" s="224"/>
      <c r="H15" s="271"/>
    </row>
    <row r="16" spans="2:8" ht="12.75">
      <c r="B16" s="223">
        <v>49044.26</v>
      </c>
      <c r="C16" s="224">
        <v>4404.32</v>
      </c>
      <c r="D16" s="224">
        <v>60900.24</v>
      </c>
      <c r="E16" s="223">
        <v>1670</v>
      </c>
      <c r="F16" s="223">
        <v>580</v>
      </c>
      <c r="G16" s="224">
        <v>1486</v>
      </c>
      <c r="H16" s="271"/>
    </row>
    <row r="17" spans="2:8" ht="12.75">
      <c r="B17" s="223">
        <v>57326.84</v>
      </c>
      <c r="C17" s="224">
        <v>10505.6</v>
      </c>
      <c r="D17" s="224">
        <v>67235.3</v>
      </c>
      <c r="E17" s="223">
        <v>337444</v>
      </c>
      <c r="F17" s="223">
        <v>21755</v>
      </c>
      <c r="G17" s="224">
        <v>163651</v>
      </c>
      <c r="H17" s="271"/>
    </row>
    <row r="18" spans="2:8" ht="12" customHeight="1">
      <c r="B18" s="223">
        <v>23614.64</v>
      </c>
      <c r="C18" s="224">
        <v>1576.35</v>
      </c>
      <c r="D18" s="224">
        <v>35206.75</v>
      </c>
      <c r="E18" s="223">
        <v>20204</v>
      </c>
      <c r="F18" s="223"/>
      <c r="G18" s="224"/>
      <c r="H18" s="271"/>
    </row>
    <row r="19" spans="1:8" ht="12.75">
      <c r="A19" s="254"/>
      <c r="B19" s="223">
        <v>118085.39</v>
      </c>
      <c r="C19" s="224">
        <v>45997.9</v>
      </c>
      <c r="D19" s="224">
        <v>241477.79</v>
      </c>
      <c r="E19" s="223">
        <v>117009.5</v>
      </c>
      <c r="F19" s="223"/>
      <c r="G19" s="224"/>
      <c r="H19" s="271"/>
    </row>
    <row r="20" spans="2:8" ht="12.75">
      <c r="B20" s="223">
        <v>278873.77</v>
      </c>
      <c r="C20" s="224">
        <v>61691.61</v>
      </c>
      <c r="D20" s="224">
        <v>300533.48</v>
      </c>
      <c r="E20" s="223">
        <v>3805.05</v>
      </c>
      <c r="F20" s="223"/>
      <c r="G20" s="224"/>
      <c r="H20" s="271"/>
    </row>
    <row r="21" spans="2:8" ht="12.75">
      <c r="B21" s="223">
        <v>465786.28</v>
      </c>
      <c r="C21" s="224">
        <v>55914.07</v>
      </c>
      <c r="D21" s="224">
        <v>325470.86</v>
      </c>
      <c r="E21" s="223">
        <v>37615.39</v>
      </c>
      <c r="F21" s="223"/>
      <c r="G21" s="224">
        <v>4628.1</v>
      </c>
      <c r="H21" s="271"/>
    </row>
    <row r="22" spans="2:8" ht="12.75">
      <c r="B22" s="223">
        <v>113857.41</v>
      </c>
      <c r="C22" s="224">
        <v>14914.58</v>
      </c>
      <c r="D22" s="224">
        <v>172944.74</v>
      </c>
      <c r="E22" s="223">
        <v>47986</v>
      </c>
      <c r="F22" s="223">
        <v>357</v>
      </c>
      <c r="G22" s="224">
        <v>11426</v>
      </c>
      <c r="H22" s="271"/>
    </row>
    <row r="23" spans="2:8" ht="12.75">
      <c r="B23" s="223">
        <v>174053.03</v>
      </c>
      <c r="C23" s="224">
        <v>23213.1</v>
      </c>
      <c r="D23" s="224">
        <v>117498.83</v>
      </c>
      <c r="E23" s="223">
        <v>59385.18</v>
      </c>
      <c r="F23" s="223">
        <v>1244.62</v>
      </c>
      <c r="G23" s="224">
        <v>12300.5</v>
      </c>
      <c r="H23" s="271"/>
    </row>
    <row r="24" spans="2:8" ht="12.75">
      <c r="B24" s="223">
        <v>100711.21</v>
      </c>
      <c r="C24" s="224">
        <v>28759.34</v>
      </c>
      <c r="D24" s="224">
        <v>226091.18</v>
      </c>
      <c r="E24" s="223">
        <v>140622.77</v>
      </c>
      <c r="F24" s="223">
        <v>1984.53</v>
      </c>
      <c r="G24" s="224">
        <v>69616.5</v>
      </c>
      <c r="H24" s="271"/>
    </row>
    <row r="25" spans="2:8" ht="12.75">
      <c r="B25" s="223">
        <v>33382.31</v>
      </c>
      <c r="C25" s="224"/>
      <c r="D25" s="224"/>
      <c r="E25" s="223">
        <v>4905.75</v>
      </c>
      <c r="F25" s="223"/>
      <c r="G25" s="224"/>
      <c r="H25" s="271"/>
    </row>
    <row r="26" spans="2:8" ht="12.75">
      <c r="B26" s="223">
        <v>24680.4</v>
      </c>
      <c r="C26" s="224"/>
      <c r="D26" s="224"/>
      <c r="E26" s="223">
        <v>50258</v>
      </c>
      <c r="F26" s="223"/>
      <c r="G26" s="224"/>
      <c r="H26" s="271"/>
    </row>
    <row r="27" spans="2:8" ht="12.75">
      <c r="B27" s="223">
        <v>98422</v>
      </c>
      <c r="C27" s="224"/>
      <c r="D27" s="224"/>
      <c r="E27" s="223">
        <v>32520</v>
      </c>
      <c r="F27" s="223">
        <v>14870</v>
      </c>
      <c r="G27" s="224">
        <v>10250</v>
      </c>
      <c r="H27" s="271"/>
    </row>
    <row r="28" spans="1:8" ht="12.75">
      <c r="A28" s="254"/>
      <c r="B28" s="223">
        <v>40130.08</v>
      </c>
      <c r="C28" s="224"/>
      <c r="D28" s="224"/>
      <c r="E28" s="223">
        <v>22604</v>
      </c>
      <c r="F28" s="223"/>
      <c r="G28" s="224"/>
      <c r="H28" s="271"/>
    </row>
    <row r="29" spans="2:8" ht="12.75">
      <c r="B29" s="223">
        <v>29763.76</v>
      </c>
      <c r="C29" s="224">
        <v>6543.22</v>
      </c>
      <c r="D29" s="224">
        <v>21813.9</v>
      </c>
      <c r="E29" s="223">
        <v>34099.65</v>
      </c>
      <c r="F29" s="223">
        <v>327.2</v>
      </c>
      <c r="G29" s="224"/>
      <c r="H29" s="271"/>
    </row>
    <row r="30" spans="2:8" ht="12.75">
      <c r="B30" s="223">
        <v>9260</v>
      </c>
      <c r="C30" s="224"/>
      <c r="D30" s="224"/>
      <c r="E30" s="223">
        <v>10875</v>
      </c>
      <c r="F30" s="223">
        <v>2936</v>
      </c>
      <c r="G30" s="224">
        <v>8438</v>
      </c>
      <c r="H30" s="271"/>
    </row>
    <row r="31" spans="2:8" ht="12.75">
      <c r="B31" s="223">
        <v>16397.52</v>
      </c>
      <c r="C31" s="224"/>
      <c r="D31" s="224"/>
      <c r="E31" s="223">
        <v>16839.5</v>
      </c>
      <c r="F31" s="267">
        <v>70</v>
      </c>
      <c r="G31" s="224">
        <v>5874.5</v>
      </c>
      <c r="H31" s="271"/>
    </row>
    <row r="32" spans="2:8" ht="12.75">
      <c r="B32" s="223">
        <v>438717.03</v>
      </c>
      <c r="C32" s="224">
        <v>534495.34</v>
      </c>
      <c r="D32" s="224">
        <v>406706.04</v>
      </c>
      <c r="E32" s="223">
        <v>8702.5</v>
      </c>
      <c r="F32" s="223"/>
      <c r="G32" s="224"/>
      <c r="H32" s="271"/>
    </row>
    <row r="33" spans="2:8" ht="12.75">
      <c r="B33" s="223">
        <v>679040.31</v>
      </c>
      <c r="C33" s="224">
        <v>51953.87</v>
      </c>
      <c r="D33" s="224">
        <v>584291.61</v>
      </c>
      <c r="E33" s="223">
        <v>27622</v>
      </c>
      <c r="F33" s="223">
        <v>29.5</v>
      </c>
      <c r="G33" s="224">
        <v>2452.1</v>
      </c>
      <c r="H33" s="271"/>
    </row>
    <row r="34" spans="2:8" ht="12.75">
      <c r="B34" s="223">
        <v>126062.89</v>
      </c>
      <c r="C34" s="224">
        <v>24489.78</v>
      </c>
      <c r="D34" s="224">
        <v>173524.74</v>
      </c>
      <c r="E34" s="223">
        <v>56188.45</v>
      </c>
      <c r="F34" s="223">
        <v>20263</v>
      </c>
      <c r="G34" s="224">
        <v>56804</v>
      </c>
      <c r="H34" s="271"/>
    </row>
    <row r="35" spans="2:8" ht="12.75">
      <c r="B35" s="223">
        <v>118740.05</v>
      </c>
      <c r="C35" s="224">
        <v>47573.51</v>
      </c>
      <c r="D35" s="224">
        <v>288608.3</v>
      </c>
      <c r="E35" s="223">
        <v>99846</v>
      </c>
      <c r="F35" s="223"/>
      <c r="G35" s="224"/>
      <c r="H35" s="271"/>
    </row>
    <row r="36" spans="2:8" ht="12.75">
      <c r="B36" s="223">
        <v>34644.75</v>
      </c>
      <c r="C36" s="224"/>
      <c r="D36" s="224"/>
      <c r="E36" s="223">
        <v>109344.4</v>
      </c>
      <c r="F36" s="223">
        <v>6760</v>
      </c>
      <c r="G36" s="224">
        <v>51046</v>
      </c>
      <c r="H36" s="271"/>
    </row>
    <row r="37" spans="2:8" ht="12.75">
      <c r="B37" s="223">
        <v>107620.38</v>
      </c>
      <c r="C37" s="224">
        <v>15703.69</v>
      </c>
      <c r="D37" s="224">
        <v>132330.85</v>
      </c>
      <c r="E37" s="223">
        <v>14973</v>
      </c>
      <c r="F37" s="223">
        <v>487</v>
      </c>
      <c r="G37" s="224">
        <v>4968.5</v>
      </c>
      <c r="H37" s="271"/>
    </row>
    <row r="38" spans="2:8" ht="12.75">
      <c r="B38" s="223">
        <v>407744.81</v>
      </c>
      <c r="C38" s="224">
        <v>19447.88</v>
      </c>
      <c r="D38" s="224">
        <v>378822.42</v>
      </c>
      <c r="E38" s="223">
        <v>36100</v>
      </c>
      <c r="F38" s="223"/>
      <c r="G38" s="224"/>
      <c r="H38" s="271"/>
    </row>
    <row r="39" spans="2:8" ht="12.75">
      <c r="B39" s="223">
        <v>77853.03</v>
      </c>
      <c r="C39" s="224">
        <v>18416.59</v>
      </c>
      <c r="D39" s="224">
        <v>87215.32</v>
      </c>
      <c r="E39" s="223">
        <v>29000</v>
      </c>
      <c r="F39" s="223"/>
      <c r="G39" s="224"/>
      <c r="H39" s="271"/>
    </row>
    <row r="40" spans="2:8" ht="12.75">
      <c r="B40" s="228">
        <v>29729.11</v>
      </c>
      <c r="C40" s="226">
        <v>7193.44</v>
      </c>
      <c r="D40" s="226">
        <v>41417.65</v>
      </c>
      <c r="E40" s="228">
        <v>7157.3</v>
      </c>
      <c r="F40" s="228">
        <v>4494.18</v>
      </c>
      <c r="G40" s="226">
        <v>21604.8</v>
      </c>
      <c r="H40" s="271"/>
    </row>
    <row r="41" spans="2:8" ht="12.75">
      <c r="B41" s="228">
        <v>2451.55</v>
      </c>
      <c r="C41" s="226">
        <v>2503.4</v>
      </c>
      <c r="D41" s="226">
        <v>25022.6</v>
      </c>
      <c r="E41" s="228">
        <v>42423.25</v>
      </c>
      <c r="F41" s="228"/>
      <c r="G41" s="226"/>
      <c r="H41" s="271"/>
    </row>
    <row r="42" spans="2:8" ht="12.75">
      <c r="B42" s="228">
        <v>419231.59</v>
      </c>
      <c r="C42" s="226">
        <v>33586.34</v>
      </c>
      <c r="D42" s="226">
        <v>330395.56</v>
      </c>
      <c r="E42" s="228">
        <v>88161.79</v>
      </c>
      <c r="F42" s="228">
        <v>7848</v>
      </c>
      <c r="G42" s="226">
        <v>54643.2</v>
      </c>
      <c r="H42" s="271"/>
    </row>
    <row r="43" spans="2:8" ht="12.75">
      <c r="B43" s="228">
        <v>78853.29</v>
      </c>
      <c r="C43" s="226">
        <v>27554.9</v>
      </c>
      <c r="D43" s="226">
        <v>176888.3</v>
      </c>
      <c r="E43" s="228">
        <v>20960.91</v>
      </c>
      <c r="F43" s="228">
        <v>4836.8</v>
      </c>
      <c r="G43" s="226">
        <v>14281.15</v>
      </c>
      <c r="H43" s="271"/>
    </row>
    <row r="44" spans="2:8" ht="12.75">
      <c r="B44" s="228">
        <v>232186.76</v>
      </c>
      <c r="C44" s="226"/>
      <c r="D44" s="226"/>
      <c r="E44" s="228">
        <v>251062</v>
      </c>
      <c r="F44" s="228"/>
      <c r="G44" s="226"/>
      <c r="H44" s="254"/>
    </row>
    <row r="45" spans="2:8" ht="12.75">
      <c r="B45" s="228">
        <v>180939</v>
      </c>
      <c r="C45" s="226">
        <v>37038</v>
      </c>
      <c r="D45" s="226">
        <v>318866</v>
      </c>
      <c r="E45" s="228">
        <v>4080.3</v>
      </c>
      <c r="F45" s="228"/>
      <c r="G45" s="226"/>
      <c r="H45" s="271"/>
    </row>
    <row r="46" spans="2:7" ht="12.75">
      <c r="B46" s="228">
        <v>64888</v>
      </c>
      <c r="C46" s="226">
        <v>57017</v>
      </c>
      <c r="D46" s="226">
        <v>203765</v>
      </c>
      <c r="E46" s="228"/>
      <c r="F46" s="228"/>
      <c r="G46" s="226"/>
    </row>
    <row r="47" spans="2:7" ht="12.75">
      <c r="B47" s="228">
        <v>78249</v>
      </c>
      <c r="C47" s="226">
        <v>13289</v>
      </c>
      <c r="D47" s="226">
        <v>150942</v>
      </c>
      <c r="E47" s="228"/>
      <c r="F47" s="228"/>
      <c r="G47" s="226"/>
    </row>
    <row r="48" spans="2:7" ht="12.75">
      <c r="B48" s="228">
        <v>58033</v>
      </c>
      <c r="C48" s="226">
        <v>23991</v>
      </c>
      <c r="D48" s="226">
        <v>155475</v>
      </c>
      <c r="E48" s="228"/>
      <c r="F48" s="228"/>
      <c r="G48" s="226"/>
    </row>
    <row r="49" spans="2:7" ht="12.75">
      <c r="B49" s="228">
        <v>150496</v>
      </c>
      <c r="C49" s="226">
        <v>50202</v>
      </c>
      <c r="D49" s="226">
        <v>316247</v>
      </c>
      <c r="E49" s="228"/>
      <c r="F49" s="228"/>
      <c r="G49" s="226"/>
    </row>
    <row r="50" spans="2:7" ht="12.75">
      <c r="B50" s="228">
        <v>8988.34</v>
      </c>
      <c r="C50" s="226"/>
      <c r="D50" s="226"/>
      <c r="E50" s="228"/>
      <c r="F50" s="228"/>
      <c r="G50" s="226"/>
    </row>
    <row r="51" spans="2:7" ht="12.75">
      <c r="B51" s="228">
        <v>33807.97</v>
      </c>
      <c r="C51" s="226">
        <v>10650.12</v>
      </c>
      <c r="D51" s="226">
        <v>102405.81</v>
      </c>
      <c r="E51" s="228"/>
      <c r="F51" s="228"/>
      <c r="G51" s="226"/>
    </row>
    <row r="52" spans="2:7" ht="12.75">
      <c r="B52" s="228">
        <v>1306737.39</v>
      </c>
      <c r="C52" s="226"/>
      <c r="D52" s="226"/>
      <c r="E52" s="228"/>
      <c r="F52" s="228"/>
      <c r="G52" s="226"/>
    </row>
    <row r="53" spans="2:7" ht="12.75">
      <c r="B53" s="228">
        <v>18191.84</v>
      </c>
      <c r="C53" s="226"/>
      <c r="D53" s="226"/>
      <c r="E53" s="228"/>
      <c r="F53" s="228"/>
      <c r="G53" s="226"/>
    </row>
    <row r="54" spans="2:8" ht="12.75">
      <c r="B54" s="228">
        <v>21038.94</v>
      </c>
      <c r="C54" s="226"/>
      <c r="D54" s="226"/>
      <c r="E54" s="228"/>
      <c r="F54" s="229"/>
      <c r="G54" s="230"/>
      <c r="H54" s="213"/>
    </row>
    <row r="55" spans="2:8" ht="12.75">
      <c r="B55" s="229">
        <v>8729.75</v>
      </c>
      <c r="C55" s="230"/>
      <c r="D55" s="230"/>
      <c r="E55" s="229"/>
      <c r="F55" s="229"/>
      <c r="G55" s="230"/>
      <c r="H55" s="214"/>
    </row>
    <row r="56" spans="2:7" ht="12.75">
      <c r="B56" s="228">
        <v>119878.85</v>
      </c>
      <c r="C56" s="226">
        <v>12439.33</v>
      </c>
      <c r="D56" s="226">
        <v>106277.92</v>
      </c>
      <c r="E56" s="228"/>
      <c r="F56" s="228"/>
      <c r="G56" s="226"/>
    </row>
    <row r="57" spans="2:8" ht="12.75">
      <c r="B57" s="229">
        <v>181145.77</v>
      </c>
      <c r="C57" s="230">
        <v>3459.6</v>
      </c>
      <c r="D57" s="230">
        <v>154461.5</v>
      </c>
      <c r="E57" s="229"/>
      <c r="F57" s="229"/>
      <c r="G57" s="230"/>
      <c r="H57" s="213"/>
    </row>
    <row r="58" spans="2:7" ht="12.75">
      <c r="B58" s="228">
        <v>228817.22</v>
      </c>
      <c r="C58" s="226">
        <v>9992.39</v>
      </c>
      <c r="D58" s="226">
        <v>159379.42</v>
      </c>
      <c r="E58" s="228"/>
      <c r="F58" s="228"/>
      <c r="G58" s="226"/>
    </row>
    <row r="59" spans="2:7" ht="12.75">
      <c r="B59" s="228">
        <v>214820.47</v>
      </c>
      <c r="C59" s="226">
        <v>35148.04</v>
      </c>
      <c r="D59" s="226">
        <v>186219.79</v>
      </c>
      <c r="E59" s="228"/>
      <c r="F59" s="228"/>
      <c r="G59" s="226"/>
    </row>
    <row r="60" spans="2:7" ht="12.75">
      <c r="B60" s="228">
        <v>375</v>
      </c>
      <c r="C60" s="226">
        <v>1403</v>
      </c>
      <c r="D60" s="226"/>
      <c r="E60" s="228"/>
      <c r="F60" s="228"/>
      <c r="G60" s="226"/>
    </row>
    <row r="61" spans="2:7" ht="12.75">
      <c r="B61" s="228">
        <v>9098.4</v>
      </c>
      <c r="C61" s="226"/>
      <c r="D61" s="226"/>
      <c r="E61" s="228"/>
      <c r="F61" s="228"/>
      <c r="G61" s="226"/>
    </row>
    <row r="62" spans="2:7" ht="12.75">
      <c r="B62" s="228">
        <v>99993.57</v>
      </c>
      <c r="C62" s="226">
        <v>17954.14</v>
      </c>
      <c r="D62" s="226">
        <v>136210.18</v>
      </c>
      <c r="E62" s="228"/>
      <c r="F62" s="228"/>
      <c r="G62" s="226"/>
    </row>
    <row r="63" spans="2:7" ht="12.75">
      <c r="B63" s="228">
        <v>231196.96</v>
      </c>
      <c r="C63" s="226">
        <v>37004.85</v>
      </c>
      <c r="D63" s="226">
        <v>312994.13</v>
      </c>
      <c r="E63" s="228"/>
      <c r="F63" s="228"/>
      <c r="G63" s="226"/>
    </row>
    <row r="64" spans="2:7" ht="12.75">
      <c r="B64" s="228">
        <v>34890.27</v>
      </c>
      <c r="C64" s="226">
        <v>964.5</v>
      </c>
      <c r="D64" s="226">
        <v>44743</v>
      </c>
      <c r="E64" s="228"/>
      <c r="F64" s="228"/>
      <c r="G64" s="226"/>
    </row>
    <row r="65" spans="2:7" ht="12.75">
      <c r="B65" s="228">
        <v>445093.05</v>
      </c>
      <c r="C65" s="226">
        <v>36149.82</v>
      </c>
      <c r="D65" s="226">
        <v>256133.56</v>
      </c>
      <c r="E65" s="228"/>
      <c r="F65" s="228"/>
      <c r="G65" s="226"/>
    </row>
    <row r="66" spans="2:7" ht="12.75">
      <c r="B66" s="228">
        <v>227888.35</v>
      </c>
      <c r="C66" s="226">
        <v>52836.88</v>
      </c>
      <c r="D66" s="226">
        <v>233320.53</v>
      </c>
      <c r="E66" s="228"/>
      <c r="F66" s="228"/>
      <c r="G66" s="226"/>
    </row>
    <row r="67" spans="2:7" ht="12.75">
      <c r="B67" s="228">
        <v>701204.94</v>
      </c>
      <c r="C67" s="226">
        <v>217783.17</v>
      </c>
      <c r="D67" s="226">
        <v>798546.45</v>
      </c>
      <c r="E67" s="228"/>
      <c r="F67" s="228"/>
      <c r="G67" s="226"/>
    </row>
    <row r="68" spans="2:7" ht="12.75">
      <c r="B68" s="228">
        <v>964656.16</v>
      </c>
      <c r="C68" s="226">
        <v>309709.15</v>
      </c>
      <c r="D68" s="226">
        <v>1177205.06</v>
      </c>
      <c r="E68" s="228"/>
      <c r="F68" s="228"/>
      <c r="G68" s="226"/>
    </row>
    <row r="69" spans="2:7" ht="12.75">
      <c r="B69" s="228">
        <v>715315.04</v>
      </c>
      <c r="C69" s="226">
        <v>418963.36</v>
      </c>
      <c r="D69" s="226">
        <v>772102.53</v>
      </c>
      <c r="E69" s="228"/>
      <c r="F69" s="228"/>
      <c r="G69" s="226"/>
    </row>
    <row r="70" spans="2:7" ht="12.75">
      <c r="B70" s="228">
        <v>633887.84</v>
      </c>
      <c r="C70" s="226">
        <v>88998.84</v>
      </c>
      <c r="D70" s="226">
        <v>656758.06</v>
      </c>
      <c r="E70" s="228"/>
      <c r="F70" s="228"/>
      <c r="G70" s="226"/>
    </row>
    <row r="71" spans="2:7" ht="12.75">
      <c r="B71" s="228">
        <v>176387.04</v>
      </c>
      <c r="C71" s="226">
        <v>9415.5</v>
      </c>
      <c r="D71" s="226">
        <v>191105.86</v>
      </c>
      <c r="E71" s="228"/>
      <c r="F71" s="228"/>
      <c r="G71" s="226"/>
    </row>
    <row r="72" spans="2:7" ht="12.75">
      <c r="B72" s="228">
        <v>335784.08</v>
      </c>
      <c r="C72" s="226">
        <v>18202.1</v>
      </c>
      <c r="D72" s="226">
        <v>245446.2</v>
      </c>
      <c r="E72" s="228"/>
      <c r="F72" s="228"/>
      <c r="G72" s="226"/>
    </row>
    <row r="73" spans="2:7" ht="12.75">
      <c r="B73" s="228">
        <v>79333.24</v>
      </c>
      <c r="C73" s="226"/>
      <c r="D73" s="226"/>
      <c r="E73" s="228"/>
      <c r="F73" s="228"/>
      <c r="G73" s="226"/>
    </row>
    <row r="74" spans="2:7" ht="12.75">
      <c r="B74" s="228">
        <v>38436.15</v>
      </c>
      <c r="C74" s="226">
        <v>39153.76</v>
      </c>
      <c r="D74" s="226">
        <v>101362.54</v>
      </c>
      <c r="E74" s="228"/>
      <c r="F74" s="228"/>
      <c r="G74" s="226"/>
    </row>
    <row r="75" spans="2:7" ht="12.75">
      <c r="B75" s="228">
        <v>59442.91</v>
      </c>
      <c r="C75" s="226">
        <v>37109.8</v>
      </c>
      <c r="D75" s="226">
        <v>76793.34</v>
      </c>
      <c r="E75" s="228"/>
      <c r="F75" s="228"/>
      <c r="G75" s="226"/>
    </row>
    <row r="76" spans="2:7" ht="12.75">
      <c r="B76" s="228">
        <v>128385.98</v>
      </c>
      <c r="C76" s="226">
        <v>36399.26</v>
      </c>
      <c r="D76" s="226">
        <v>191207.4</v>
      </c>
      <c r="E76" s="228"/>
      <c r="F76" s="228"/>
      <c r="G76" s="226"/>
    </row>
    <row r="77" spans="2:7" ht="12.75">
      <c r="B77" s="228">
        <v>52600.15</v>
      </c>
      <c r="C77" s="226">
        <v>62904.8</v>
      </c>
      <c r="D77" s="226">
        <v>170773.91</v>
      </c>
      <c r="E77" s="228"/>
      <c r="F77" s="228"/>
      <c r="G77" s="226"/>
    </row>
    <row r="78" spans="2:7" ht="12.75">
      <c r="B78" s="228">
        <v>43928.46</v>
      </c>
      <c r="C78" s="226">
        <v>34577.24</v>
      </c>
      <c r="D78" s="226">
        <v>75063.24</v>
      </c>
      <c r="E78" s="228"/>
      <c r="F78" s="228"/>
      <c r="G78" s="226"/>
    </row>
    <row r="79" spans="2:7" ht="12.75">
      <c r="B79" s="228">
        <v>37091.2</v>
      </c>
      <c r="C79" s="226">
        <v>35177.33</v>
      </c>
      <c r="D79" s="226">
        <v>66447.83</v>
      </c>
      <c r="E79" s="228"/>
      <c r="F79" s="228"/>
      <c r="G79" s="226"/>
    </row>
    <row r="80" spans="2:7" ht="12.75">
      <c r="B80" s="228">
        <v>35989.28</v>
      </c>
      <c r="C80" s="226">
        <v>30012.61</v>
      </c>
      <c r="D80" s="226">
        <v>67333.12</v>
      </c>
      <c r="E80" s="228"/>
      <c r="F80" s="228"/>
      <c r="G80" s="226"/>
    </row>
    <row r="81" spans="2:7" ht="12.75">
      <c r="B81" s="228">
        <v>36174.2</v>
      </c>
      <c r="C81" s="226">
        <v>34170.94</v>
      </c>
      <c r="D81" s="226">
        <v>74977.92</v>
      </c>
      <c r="E81" s="228"/>
      <c r="F81" s="228"/>
      <c r="G81" s="226"/>
    </row>
    <row r="82" spans="2:7" ht="12.75">
      <c r="B82" s="228"/>
      <c r="C82" s="226"/>
      <c r="D82" s="226"/>
      <c r="E82" s="228"/>
      <c r="F82" s="228"/>
      <c r="G82" s="226"/>
    </row>
    <row r="83" spans="2:7" ht="12.75">
      <c r="B83" s="228"/>
      <c r="C83" s="226"/>
      <c r="D83" s="226"/>
      <c r="E83" s="228"/>
      <c r="F83" s="228"/>
      <c r="G83" s="226"/>
    </row>
    <row r="84" spans="2:7" ht="12.75">
      <c r="B84" s="228"/>
      <c r="C84" s="226"/>
      <c r="D84" s="226"/>
      <c r="E84" s="228"/>
      <c r="F84" s="228"/>
      <c r="G84" s="226"/>
    </row>
    <row r="85" spans="2:7" ht="12.75">
      <c r="B85" s="228"/>
      <c r="C85" s="226"/>
      <c r="D85" s="226"/>
      <c r="E85" s="228"/>
      <c r="F85" s="228"/>
      <c r="G85" s="226"/>
    </row>
    <row r="86" spans="2:7" ht="12.75">
      <c r="B86" s="228"/>
      <c r="C86" s="226"/>
      <c r="D86" s="226"/>
      <c r="E86" s="228"/>
      <c r="F86" s="228"/>
      <c r="G86" s="226"/>
    </row>
    <row r="87" spans="2:7" ht="12.75">
      <c r="B87" s="228"/>
      <c r="C87" s="226"/>
      <c r="D87" s="226"/>
      <c r="E87" s="228"/>
      <c r="F87" s="228"/>
      <c r="G87" s="226"/>
    </row>
    <row r="88" spans="2:7" ht="12.75">
      <c r="B88" s="228"/>
      <c r="C88" s="226"/>
      <c r="D88" s="226"/>
      <c r="E88" s="228"/>
      <c r="F88" s="228"/>
      <c r="G88" s="226"/>
    </row>
    <row r="89" spans="2:7" ht="12.75">
      <c r="B89" s="228"/>
      <c r="C89" s="226"/>
      <c r="D89" s="226"/>
      <c r="E89" s="228"/>
      <c r="F89" s="228"/>
      <c r="G89" s="226"/>
    </row>
    <row r="90" spans="2:7" ht="12.75">
      <c r="B90" s="228"/>
      <c r="C90" s="226"/>
      <c r="D90" s="226"/>
      <c r="E90" s="228"/>
      <c r="F90" s="228"/>
      <c r="G90" s="226"/>
    </row>
    <row r="91" spans="2:7" ht="13.5" thickBot="1">
      <c r="B91" s="257"/>
      <c r="C91" s="226"/>
      <c r="D91" s="226"/>
      <c r="E91" s="228"/>
      <c r="F91" s="228"/>
      <c r="G91" s="226"/>
    </row>
    <row r="92" spans="2:7" ht="13.5" thickBot="1">
      <c r="B92" s="259">
        <f aca="true" t="shared" si="0" ref="B92:G92">SUM(B8:B91)</f>
        <v>12706415.669999996</v>
      </c>
      <c r="C92" s="260">
        <f t="shared" si="0"/>
        <v>2858410.659999999</v>
      </c>
      <c r="D92" s="260">
        <f t="shared" si="0"/>
        <v>12142183.759999996</v>
      </c>
      <c r="E92" s="259">
        <f t="shared" si="0"/>
        <v>2109119.88</v>
      </c>
      <c r="F92" s="259">
        <f t="shared" si="0"/>
        <v>136499.40999999997</v>
      </c>
      <c r="G92" s="260">
        <f t="shared" si="0"/>
        <v>603498.62</v>
      </c>
    </row>
    <row r="93" spans="2:7" ht="18.75" thickBot="1">
      <c r="B93" s="431">
        <f>B92+C92+D92</f>
        <v>27707010.08999999</v>
      </c>
      <c r="C93" s="432"/>
      <c r="D93" s="433"/>
      <c r="E93" s="431">
        <f>E92+F92+G92</f>
        <v>2849117.91</v>
      </c>
      <c r="F93" s="432"/>
      <c r="G93" s="433"/>
    </row>
    <row r="94" spans="2:9" ht="24" thickBot="1">
      <c r="B94" s="434">
        <f>B93+E93</f>
        <v>30556127.99999999</v>
      </c>
      <c r="C94" s="435"/>
      <c r="D94" s="435"/>
      <c r="E94" s="435"/>
      <c r="F94" s="435"/>
      <c r="G94" s="436"/>
      <c r="I94" s="272">
        <v>2240054.33</v>
      </c>
    </row>
    <row r="96" ht="12.75">
      <c r="E96" t="s">
        <v>102</v>
      </c>
    </row>
    <row r="98" spans="2:8" ht="12.75">
      <c r="B98" s="420" t="s">
        <v>111</v>
      </c>
      <c r="C98" s="420"/>
      <c r="D98" s="420"/>
      <c r="E98" s="420"/>
      <c r="H98" s="268">
        <f>0</f>
        <v>0</v>
      </c>
    </row>
    <row r="99" spans="2:5" ht="12.75">
      <c r="B99" s="263" t="s">
        <v>106</v>
      </c>
      <c r="C99" s="265" t="s">
        <v>105</v>
      </c>
      <c r="D99" s="421" t="s">
        <v>103</v>
      </c>
      <c r="E99" s="423" t="s">
        <v>104</v>
      </c>
    </row>
    <row r="100" spans="2:5" ht="12.75">
      <c r="B100" s="264" t="s">
        <v>33</v>
      </c>
      <c r="C100" s="266" t="s">
        <v>107</v>
      </c>
      <c r="D100" s="422"/>
      <c r="E100" s="424"/>
    </row>
    <row r="101" spans="2:5" ht="12.75">
      <c r="B101" s="261">
        <f>B92+E92</f>
        <v>14815535.549999997</v>
      </c>
      <c r="C101" s="261">
        <f>C92+F92</f>
        <v>2994910.0699999994</v>
      </c>
      <c r="D101" s="261">
        <f>D92+G92</f>
        <v>12745682.379999995</v>
      </c>
      <c r="E101" s="261">
        <f>B101+C101+D101</f>
        <v>30556127.999999993</v>
      </c>
    </row>
  </sheetData>
  <sheetProtection/>
  <mergeCells count="9">
    <mergeCell ref="B98:E98"/>
    <mergeCell ref="D99:D100"/>
    <mergeCell ref="E99:E100"/>
    <mergeCell ref="B4:G4"/>
    <mergeCell ref="B5:D5"/>
    <mergeCell ref="E5:G5"/>
    <mergeCell ref="B93:D93"/>
    <mergeCell ref="E93:G93"/>
    <mergeCell ref="B94:G9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3:H100"/>
  <sheetViews>
    <sheetView zoomScalePageLayoutView="0" workbookViewId="0" topLeftCell="A73">
      <selection activeCell="I98" sqref="I98"/>
    </sheetView>
  </sheetViews>
  <sheetFormatPr defaultColWidth="9.00390625" defaultRowHeight="12.75"/>
  <cols>
    <col min="1" max="1" width="15.00390625" style="0" customWidth="1"/>
    <col min="2" max="2" width="21.25390625" style="0" customWidth="1"/>
    <col min="3" max="3" width="17.375" style="0" customWidth="1"/>
    <col min="4" max="4" width="17.75390625" style="0" customWidth="1"/>
    <col min="5" max="5" width="11.25390625" style="0" customWidth="1"/>
    <col min="6" max="6" width="21.125" style="0" customWidth="1"/>
    <col min="8" max="8" width="11.75390625" style="0" bestFit="1" customWidth="1"/>
  </cols>
  <sheetData>
    <row r="2" ht="13.5" thickBot="1"/>
    <row r="3" spans="1:6" ht="16.5" thickBot="1">
      <c r="A3" s="425" t="s">
        <v>114</v>
      </c>
      <c r="B3" s="426"/>
      <c r="C3" s="426"/>
      <c r="D3" s="426"/>
      <c r="E3" s="426"/>
      <c r="F3" s="427"/>
    </row>
    <row r="4" spans="1:6" ht="13.5" thickBot="1">
      <c r="A4" s="428" t="s">
        <v>88</v>
      </c>
      <c r="B4" s="429"/>
      <c r="C4" s="429"/>
      <c r="D4" s="428" t="s">
        <v>1</v>
      </c>
      <c r="E4" s="429"/>
      <c r="F4" s="430"/>
    </row>
    <row r="5" spans="1:6" ht="13.5" thickBot="1">
      <c r="A5" s="219" t="s">
        <v>75</v>
      </c>
      <c r="B5" s="217" t="s">
        <v>76</v>
      </c>
      <c r="C5" s="219" t="s">
        <v>77</v>
      </c>
      <c r="D5" s="219" t="s">
        <v>75</v>
      </c>
      <c r="E5" s="219" t="s">
        <v>76</v>
      </c>
      <c r="F5" s="217" t="s">
        <v>77</v>
      </c>
    </row>
    <row r="6" spans="1:6" ht="13.5" thickBot="1">
      <c r="A6" s="215" t="s">
        <v>94</v>
      </c>
      <c r="B6" s="258" t="s">
        <v>101</v>
      </c>
      <c r="C6" s="220" t="s">
        <v>72</v>
      </c>
      <c r="D6" s="215" t="s">
        <v>74</v>
      </c>
      <c r="E6" s="215" t="s">
        <v>73</v>
      </c>
      <c r="F6" s="216" t="s">
        <v>72</v>
      </c>
    </row>
    <row r="7" spans="1:6" ht="12.75">
      <c r="A7" s="256">
        <v>55724.52</v>
      </c>
      <c r="B7" s="224">
        <v>6203.84</v>
      </c>
      <c r="C7" s="221">
        <v>61792.34</v>
      </c>
      <c r="D7" s="223">
        <v>24218.31</v>
      </c>
      <c r="E7" s="223"/>
      <c r="F7" s="224"/>
    </row>
    <row r="8" spans="1:6" ht="12.75">
      <c r="A8" s="223">
        <v>39276.15</v>
      </c>
      <c r="B8" s="224">
        <v>28154.71</v>
      </c>
      <c r="C8" s="224">
        <v>97326.43</v>
      </c>
      <c r="D8" s="223">
        <v>33231.5</v>
      </c>
      <c r="E8" s="223">
        <v>2654</v>
      </c>
      <c r="F8" s="224">
        <v>7801</v>
      </c>
    </row>
    <row r="9" spans="1:6" ht="12.75">
      <c r="A9" s="223">
        <v>76398.5</v>
      </c>
      <c r="B9" s="224"/>
      <c r="C9" s="224">
        <v>41024.72</v>
      </c>
      <c r="D9" s="223">
        <v>26114.47</v>
      </c>
      <c r="E9" s="223">
        <v>8071.5</v>
      </c>
      <c r="F9" s="224">
        <v>6049</v>
      </c>
    </row>
    <row r="10" spans="1:6" ht="12.75">
      <c r="A10" s="223">
        <v>104275.25</v>
      </c>
      <c r="B10" s="224"/>
      <c r="C10" s="224"/>
      <c r="D10" s="223">
        <v>38969.5</v>
      </c>
      <c r="E10" s="223"/>
      <c r="F10" s="224">
        <v>15190</v>
      </c>
    </row>
    <row r="11" spans="1:6" ht="12.75">
      <c r="A11" s="223">
        <v>6330.9</v>
      </c>
      <c r="B11" s="224"/>
      <c r="C11" s="224"/>
      <c r="D11" s="223">
        <v>11250</v>
      </c>
      <c r="E11" s="223"/>
      <c r="F11" s="224"/>
    </row>
    <row r="12" spans="1:6" ht="12.75">
      <c r="A12" s="223">
        <v>17930</v>
      </c>
      <c r="B12" s="224">
        <v>1480</v>
      </c>
      <c r="C12" s="224">
        <v>11900.8</v>
      </c>
      <c r="D12" s="223">
        <v>26498.41</v>
      </c>
      <c r="E12" s="223">
        <v>3614.3</v>
      </c>
      <c r="F12" s="224">
        <v>16127.25</v>
      </c>
    </row>
    <row r="13" spans="1:6" ht="12.75">
      <c r="A13" s="223">
        <v>112501.79</v>
      </c>
      <c r="B13" s="224">
        <v>21256.47</v>
      </c>
      <c r="C13" s="224">
        <v>130623.18</v>
      </c>
      <c r="D13" s="223">
        <v>12784.5</v>
      </c>
      <c r="E13" s="223">
        <v>7350</v>
      </c>
      <c r="F13" s="224">
        <v>14783</v>
      </c>
    </row>
    <row r="14" spans="1:6" ht="12.75">
      <c r="A14" s="223">
        <v>82557</v>
      </c>
      <c r="B14" s="224">
        <v>10328.88</v>
      </c>
      <c r="C14" s="224">
        <v>89743.89</v>
      </c>
      <c r="D14" s="223">
        <v>3544.54</v>
      </c>
      <c r="E14" s="223">
        <v>2756.5</v>
      </c>
      <c r="F14" s="224">
        <v>21911.5</v>
      </c>
    </row>
    <row r="15" spans="1:6" ht="12.75">
      <c r="A15" s="223">
        <v>117602</v>
      </c>
      <c r="B15" s="224"/>
      <c r="C15" s="224"/>
      <c r="D15" s="223">
        <v>188322.62</v>
      </c>
      <c r="E15" s="223">
        <v>16131.1</v>
      </c>
      <c r="F15" s="224">
        <v>42329.4</v>
      </c>
    </row>
    <row r="16" spans="1:6" ht="12.75">
      <c r="A16" s="223">
        <v>111329.18</v>
      </c>
      <c r="B16" s="224"/>
      <c r="C16" s="224"/>
      <c r="D16" s="223">
        <v>101936</v>
      </c>
      <c r="E16" s="223">
        <v>1498</v>
      </c>
      <c r="F16" s="224">
        <v>52574</v>
      </c>
    </row>
    <row r="17" spans="1:6" ht="12.75">
      <c r="A17" s="223">
        <v>59383.38</v>
      </c>
      <c r="B17" s="224"/>
      <c r="C17" s="224"/>
      <c r="D17" s="223">
        <v>338212</v>
      </c>
      <c r="E17" s="223">
        <v>25958</v>
      </c>
      <c r="F17" s="224">
        <v>205091</v>
      </c>
    </row>
    <row r="18" spans="1:6" ht="12.75">
      <c r="A18" s="223">
        <v>18599.79</v>
      </c>
      <c r="B18" s="224"/>
      <c r="C18" s="224"/>
      <c r="D18" s="223">
        <v>114240</v>
      </c>
      <c r="E18" s="223"/>
      <c r="F18" s="224"/>
    </row>
    <row r="19" spans="1:6" ht="12.75">
      <c r="A19" s="223"/>
      <c r="B19" s="224">
        <v>1839.88</v>
      </c>
      <c r="C19" s="224">
        <v>11544.15</v>
      </c>
      <c r="D19" s="223">
        <v>22115</v>
      </c>
      <c r="E19" s="223"/>
      <c r="F19" s="224"/>
    </row>
    <row r="20" spans="1:6" ht="12.75">
      <c r="A20" s="223">
        <v>97575.45</v>
      </c>
      <c r="B20" s="224">
        <v>28506.41</v>
      </c>
      <c r="C20" s="224">
        <v>259546.41</v>
      </c>
      <c r="D20" s="223">
        <v>68223</v>
      </c>
      <c r="E20" s="223">
        <v>1360</v>
      </c>
      <c r="F20" s="224">
        <v>75709</v>
      </c>
    </row>
    <row r="21" spans="1:6" ht="12.75">
      <c r="A21" s="223">
        <v>27379.26</v>
      </c>
      <c r="B21" s="224"/>
      <c r="C21" s="224"/>
      <c r="D21" s="223"/>
      <c r="E21" s="223">
        <v>133</v>
      </c>
      <c r="F21" s="224"/>
    </row>
    <row r="22" spans="1:6" ht="12.75">
      <c r="A22" s="223">
        <v>632120.62</v>
      </c>
      <c r="B22" s="224">
        <v>107530.8</v>
      </c>
      <c r="C22" s="224">
        <v>636720.12</v>
      </c>
      <c r="D22" s="223">
        <v>49855</v>
      </c>
      <c r="E22" s="223">
        <v>975</v>
      </c>
      <c r="F22" s="224">
        <v>12585</v>
      </c>
    </row>
    <row r="23" spans="1:6" ht="12.75">
      <c r="A23" s="223">
        <v>556737.42</v>
      </c>
      <c r="B23" s="224">
        <v>75986.82</v>
      </c>
      <c r="C23" s="224">
        <v>555133.23</v>
      </c>
      <c r="D23" s="223">
        <v>15000</v>
      </c>
      <c r="E23" s="223"/>
      <c r="F23" s="224"/>
    </row>
    <row r="24" spans="1:6" ht="12.75">
      <c r="A24" s="223">
        <v>136805.1</v>
      </c>
      <c r="B24" s="224">
        <v>45370.55</v>
      </c>
      <c r="C24" s="224">
        <v>247710.4</v>
      </c>
      <c r="D24" s="223">
        <v>6690</v>
      </c>
      <c r="E24" s="223">
        <v>2853</v>
      </c>
      <c r="F24" s="224">
        <v>7480</v>
      </c>
    </row>
    <row r="25" spans="1:6" ht="12.75">
      <c r="A25" s="223">
        <v>88641.28</v>
      </c>
      <c r="B25" s="224">
        <v>16891.16</v>
      </c>
      <c r="C25" s="224">
        <v>160979.98</v>
      </c>
      <c r="D25" s="223">
        <v>362.5</v>
      </c>
      <c r="E25" s="223"/>
      <c r="F25" s="224"/>
    </row>
    <row r="26" spans="1:6" ht="12.75">
      <c r="A26" s="223">
        <v>107811.8</v>
      </c>
      <c r="B26" s="224">
        <v>11535.97</v>
      </c>
      <c r="C26" s="224">
        <v>105422.17</v>
      </c>
      <c r="D26" s="223">
        <v>52200</v>
      </c>
      <c r="E26" s="223">
        <v>209</v>
      </c>
      <c r="F26" s="224">
        <v>18300</v>
      </c>
    </row>
    <row r="27" spans="1:6" ht="12.75">
      <c r="A27" s="223">
        <v>28176.13</v>
      </c>
      <c r="B27" s="224"/>
      <c r="C27" s="224"/>
      <c r="D27" s="223">
        <v>245612</v>
      </c>
      <c r="E27" s="223"/>
      <c r="F27" s="224"/>
    </row>
    <row r="28" spans="1:6" ht="12.75">
      <c r="A28" s="223">
        <v>3360</v>
      </c>
      <c r="B28" s="224"/>
      <c r="C28" s="224"/>
      <c r="D28" s="223">
        <v>101.5</v>
      </c>
      <c r="E28" s="223">
        <v>192</v>
      </c>
      <c r="F28" s="224">
        <v>800</v>
      </c>
    </row>
    <row r="29" spans="1:6" ht="12.75">
      <c r="A29" s="304">
        <v>98907.7</v>
      </c>
      <c r="B29" s="305">
        <v>51963.5</v>
      </c>
      <c r="C29" s="306">
        <v>73395.5</v>
      </c>
      <c r="D29" s="308">
        <v>33500</v>
      </c>
      <c r="E29" s="309"/>
      <c r="F29" s="310"/>
    </row>
    <row r="30" spans="1:8" ht="12.75">
      <c r="A30" s="223">
        <v>320200.76</v>
      </c>
      <c r="B30" s="224">
        <v>28445.7</v>
      </c>
      <c r="C30" s="224">
        <v>265909.51</v>
      </c>
      <c r="D30" s="223">
        <v>68222</v>
      </c>
      <c r="E30" s="267"/>
      <c r="F30" s="224"/>
      <c r="G30" t="s">
        <v>75</v>
      </c>
      <c r="H30" s="272">
        <f>A29+D32+A54+A57+A60+A80+A81+A82</f>
        <v>1105816.9810000001</v>
      </c>
    </row>
    <row r="31" spans="1:8" ht="12.75">
      <c r="A31" s="223">
        <v>705319.13</v>
      </c>
      <c r="B31" s="224">
        <v>57659.72</v>
      </c>
      <c r="C31" s="224">
        <v>653390.87</v>
      </c>
      <c r="D31" s="223">
        <v>23833.44</v>
      </c>
      <c r="E31" s="223"/>
      <c r="F31" s="224"/>
      <c r="G31" t="s">
        <v>76</v>
      </c>
      <c r="H31" s="272">
        <f>B29+B54+B57+B60+B81+B82</f>
        <v>109152.98</v>
      </c>
    </row>
    <row r="32" spans="1:8" ht="12.75">
      <c r="A32" s="223">
        <v>547750.08</v>
      </c>
      <c r="B32" s="224">
        <v>54592.46</v>
      </c>
      <c r="C32" s="223">
        <v>464814.37</v>
      </c>
      <c r="D32" s="304">
        <v>96444.98</v>
      </c>
      <c r="E32" s="307"/>
      <c r="F32" s="306"/>
      <c r="G32" t="s">
        <v>77</v>
      </c>
      <c r="H32" s="312">
        <f>C29+C54+C57+C60+C81+C82</f>
        <v>962311.61</v>
      </c>
    </row>
    <row r="33" spans="1:6" ht="12.75">
      <c r="A33" s="223">
        <v>196759.82</v>
      </c>
      <c r="B33" s="224">
        <v>10111.29</v>
      </c>
      <c r="C33" s="224">
        <v>157811.57</v>
      </c>
      <c r="D33" s="223">
        <v>55958</v>
      </c>
      <c r="E33" s="223">
        <v>5</v>
      </c>
      <c r="F33" s="224">
        <v>7131</v>
      </c>
    </row>
    <row r="34" spans="1:8" ht="12.75">
      <c r="A34" s="223">
        <v>124534.34</v>
      </c>
      <c r="B34" s="224">
        <v>9714.71</v>
      </c>
      <c r="C34" s="224">
        <v>86782.1</v>
      </c>
      <c r="D34" s="223">
        <v>7820</v>
      </c>
      <c r="E34" s="223">
        <v>1848</v>
      </c>
      <c r="F34" s="224">
        <v>21347.39</v>
      </c>
      <c r="H34" s="311">
        <f>SUM(H29:H33)</f>
        <v>2177281.571</v>
      </c>
    </row>
    <row r="35" spans="1:6" ht="12.75">
      <c r="A35" s="223">
        <v>90525.19</v>
      </c>
      <c r="B35" s="224">
        <v>2376.96</v>
      </c>
      <c r="C35" s="224">
        <v>54842.57</v>
      </c>
      <c r="D35" s="223">
        <v>29475.3</v>
      </c>
      <c r="E35" s="223">
        <v>394.06</v>
      </c>
      <c r="F35" s="224"/>
    </row>
    <row r="36" spans="1:6" ht="12.75">
      <c r="A36" s="223">
        <v>82013.57</v>
      </c>
      <c r="B36" s="224">
        <v>6410.12</v>
      </c>
      <c r="C36" s="224">
        <v>73706.03</v>
      </c>
      <c r="D36" s="223">
        <v>14845.5</v>
      </c>
      <c r="E36" s="223">
        <v>154</v>
      </c>
      <c r="F36" s="224">
        <v>2374</v>
      </c>
    </row>
    <row r="37" spans="1:6" ht="12.75">
      <c r="A37" s="223">
        <v>727.08</v>
      </c>
      <c r="B37" s="224">
        <v>1106.4</v>
      </c>
      <c r="C37" s="224">
        <v>14575.7</v>
      </c>
      <c r="D37" s="223">
        <v>4805</v>
      </c>
      <c r="E37" s="223"/>
      <c r="F37" s="224"/>
    </row>
    <row r="38" spans="1:6" ht="12.75">
      <c r="A38" s="223">
        <v>31565.97</v>
      </c>
      <c r="B38" s="224">
        <v>4797.76</v>
      </c>
      <c r="C38" s="224">
        <v>41840.76</v>
      </c>
      <c r="D38" s="223">
        <v>23664</v>
      </c>
      <c r="E38" s="223">
        <v>652</v>
      </c>
      <c r="F38" s="224">
        <v>12262</v>
      </c>
    </row>
    <row r="39" spans="1:6" ht="12.75">
      <c r="A39" s="228">
        <v>51153</v>
      </c>
      <c r="B39" s="226">
        <v>59779.9</v>
      </c>
      <c r="C39" s="226">
        <v>165666.4</v>
      </c>
      <c r="D39" s="228">
        <v>27212</v>
      </c>
      <c r="E39" s="228"/>
      <c r="F39" s="226"/>
    </row>
    <row r="40" spans="1:6" ht="12.75">
      <c r="A40" s="228">
        <v>164084</v>
      </c>
      <c r="B40" s="226">
        <v>44329.91</v>
      </c>
      <c r="C40" s="226">
        <v>134201.57</v>
      </c>
      <c r="D40" s="228">
        <v>43382</v>
      </c>
      <c r="E40" s="228">
        <v>2441</v>
      </c>
      <c r="F40" s="226">
        <v>14774.25</v>
      </c>
    </row>
    <row r="41" spans="1:6" ht="12.75">
      <c r="A41" s="228">
        <v>60116.04</v>
      </c>
      <c r="B41" s="226">
        <v>35248.09</v>
      </c>
      <c r="C41" s="226">
        <v>75667.2</v>
      </c>
      <c r="D41" s="228">
        <v>32500</v>
      </c>
      <c r="E41" s="228"/>
      <c r="F41" s="226"/>
    </row>
    <row r="42" spans="1:6" ht="12.75">
      <c r="A42" s="228">
        <v>35109.28</v>
      </c>
      <c r="B42" s="226">
        <v>33676.44</v>
      </c>
      <c r="C42" s="226">
        <v>71189.42</v>
      </c>
      <c r="D42" s="228"/>
      <c r="E42" s="228"/>
      <c r="F42" s="226"/>
    </row>
    <row r="43" spans="1:6" ht="12.75">
      <c r="A43" s="228">
        <v>36504.2</v>
      </c>
      <c r="B43" s="226">
        <v>33944.2</v>
      </c>
      <c r="C43" s="226">
        <v>64172.9</v>
      </c>
      <c r="D43" s="228"/>
      <c r="E43" s="228"/>
      <c r="F43" s="226"/>
    </row>
    <row r="44" spans="1:6" ht="12.75">
      <c r="A44" s="228">
        <v>34899.98</v>
      </c>
      <c r="B44" s="226">
        <v>29876.48</v>
      </c>
      <c r="C44" s="226">
        <v>65093.28</v>
      </c>
      <c r="D44" s="228"/>
      <c r="E44" s="228"/>
      <c r="F44" s="226"/>
    </row>
    <row r="45" spans="1:6" ht="12.75">
      <c r="A45" s="228">
        <v>34699.61</v>
      </c>
      <c r="B45" s="226">
        <v>23200.87</v>
      </c>
      <c r="C45" s="226">
        <v>76169.2</v>
      </c>
      <c r="D45" s="228"/>
      <c r="E45" s="228"/>
      <c r="F45" s="226"/>
    </row>
    <row r="46" spans="1:6" ht="12.75">
      <c r="A46" s="228">
        <v>31449.43</v>
      </c>
      <c r="B46" s="226">
        <v>9490.32</v>
      </c>
      <c r="C46" s="226">
        <v>104072.36</v>
      </c>
      <c r="D46" s="228"/>
      <c r="E46" s="228"/>
      <c r="F46" s="226"/>
    </row>
    <row r="47" spans="1:6" ht="12.75">
      <c r="A47" s="228">
        <v>115950.37</v>
      </c>
      <c r="B47" s="226">
        <v>51482.79</v>
      </c>
      <c r="C47" s="226">
        <v>289305.49</v>
      </c>
      <c r="D47" s="228"/>
      <c r="E47" s="228"/>
      <c r="F47" s="226"/>
    </row>
    <row r="48" spans="1:6" ht="12.75">
      <c r="A48" s="228">
        <v>217570.36</v>
      </c>
      <c r="B48" s="226">
        <v>36315.5</v>
      </c>
      <c r="C48" s="226">
        <v>174655.82</v>
      </c>
      <c r="D48" s="228"/>
      <c r="E48" s="228"/>
      <c r="F48" s="226"/>
    </row>
    <row r="49" spans="1:6" ht="12.75">
      <c r="A49" s="228">
        <v>106086.73</v>
      </c>
      <c r="B49" s="226">
        <v>17510.11</v>
      </c>
      <c r="C49" s="226">
        <v>129045.39</v>
      </c>
      <c r="D49" s="228"/>
      <c r="E49" s="228"/>
      <c r="F49" s="226"/>
    </row>
    <row r="50" spans="1:6" ht="12.75">
      <c r="A50" s="228">
        <v>174965.81</v>
      </c>
      <c r="B50" s="226">
        <v>33051.57</v>
      </c>
      <c r="C50" s="226">
        <v>267842.01</v>
      </c>
      <c r="D50" s="228"/>
      <c r="E50" s="228"/>
      <c r="F50" s="226"/>
    </row>
    <row r="51" spans="1:6" ht="12.75">
      <c r="A51" s="228">
        <v>3755.6</v>
      </c>
      <c r="B51" s="226"/>
      <c r="C51" s="226"/>
      <c r="D51" s="228"/>
      <c r="E51" s="228"/>
      <c r="F51" s="226"/>
    </row>
    <row r="52" spans="1:6" ht="12.75">
      <c r="A52" s="228">
        <v>28707.27</v>
      </c>
      <c r="B52" s="226"/>
      <c r="C52" s="226"/>
      <c r="D52" s="228"/>
      <c r="E52" s="228"/>
      <c r="F52" s="226"/>
    </row>
    <row r="53" spans="1:6" ht="12.75">
      <c r="A53" s="228">
        <v>11779.59</v>
      </c>
      <c r="B53" s="226"/>
      <c r="C53" s="226"/>
      <c r="D53" s="228"/>
      <c r="E53" s="229"/>
      <c r="F53" s="230"/>
    </row>
    <row r="54" spans="1:6" ht="12.75">
      <c r="A54" s="299">
        <v>149931.07</v>
      </c>
      <c r="B54" s="300">
        <v>3722.8</v>
      </c>
      <c r="C54" s="302">
        <v>133669.8</v>
      </c>
      <c r="D54" s="303"/>
      <c r="E54" s="229"/>
      <c r="F54" s="230"/>
    </row>
    <row r="55" spans="1:6" ht="12.75">
      <c r="A55" s="228">
        <v>51326.83</v>
      </c>
      <c r="B55" s="226">
        <v>9936.43</v>
      </c>
      <c r="C55" s="226">
        <v>73432.83</v>
      </c>
      <c r="D55" s="228"/>
      <c r="E55" s="228"/>
      <c r="F55" s="226"/>
    </row>
    <row r="56" spans="1:6" ht="12.75">
      <c r="A56" s="229">
        <v>913391.73</v>
      </c>
      <c r="B56" s="230"/>
      <c r="C56" s="230"/>
      <c r="D56" s="229"/>
      <c r="E56" s="229"/>
      <c r="F56" s="230"/>
    </row>
    <row r="57" spans="1:6" ht="12.75">
      <c r="A57" s="299">
        <v>337569.99</v>
      </c>
      <c r="B57" s="300">
        <v>15272.2</v>
      </c>
      <c r="C57" s="302">
        <v>308078.18</v>
      </c>
      <c r="D57" s="301"/>
      <c r="E57" s="228"/>
      <c r="F57" s="226"/>
    </row>
    <row r="58" spans="1:6" ht="12.75">
      <c r="A58" s="228">
        <v>123694.52</v>
      </c>
      <c r="B58" s="226">
        <v>10380.87</v>
      </c>
      <c r="C58" s="226">
        <v>111273.58</v>
      </c>
      <c r="D58" s="228"/>
      <c r="E58" s="228"/>
      <c r="F58" s="226"/>
    </row>
    <row r="59" spans="1:6" ht="12.75">
      <c r="A59" s="228">
        <v>11652.8</v>
      </c>
      <c r="B59" s="226"/>
      <c r="C59" s="226"/>
      <c r="D59" s="228"/>
      <c r="E59" s="228"/>
      <c r="F59" s="226"/>
    </row>
    <row r="60" spans="1:6" ht="12.75">
      <c r="A60" s="299">
        <v>204995.29</v>
      </c>
      <c r="B60" s="300">
        <v>7878.98</v>
      </c>
      <c r="C60" s="302">
        <v>150078.11</v>
      </c>
      <c r="D60" s="301"/>
      <c r="E60" s="228"/>
      <c r="F60" s="226"/>
    </row>
    <row r="61" spans="1:6" ht="12.75">
      <c r="A61" s="228">
        <v>74437</v>
      </c>
      <c r="B61" s="226">
        <v>26849</v>
      </c>
      <c r="C61" s="226">
        <v>211288</v>
      </c>
      <c r="D61" s="228"/>
      <c r="E61" s="228"/>
      <c r="F61" s="226"/>
    </row>
    <row r="62" spans="1:6" ht="12.75">
      <c r="A62" s="228">
        <v>54477</v>
      </c>
      <c r="B62" s="226">
        <v>43892</v>
      </c>
      <c r="C62" s="226">
        <v>224086</v>
      </c>
      <c r="D62" s="228"/>
      <c r="E62" s="228"/>
      <c r="F62" s="226"/>
    </row>
    <row r="63" spans="1:6" ht="12.75">
      <c r="A63" s="228">
        <v>135619</v>
      </c>
      <c r="B63" s="226">
        <v>42038</v>
      </c>
      <c r="C63" s="226">
        <v>283994</v>
      </c>
      <c r="D63" s="228"/>
      <c r="E63" s="228"/>
      <c r="F63" s="226"/>
    </row>
    <row r="64" spans="1:6" ht="12.75">
      <c r="A64" s="228">
        <v>189691</v>
      </c>
      <c r="B64" s="226">
        <v>32961</v>
      </c>
      <c r="C64" s="226">
        <v>315989</v>
      </c>
      <c r="D64" s="228"/>
      <c r="E64" s="228"/>
      <c r="F64" s="226"/>
    </row>
    <row r="65" spans="1:6" ht="12.75">
      <c r="A65" s="228">
        <v>50004</v>
      </c>
      <c r="B65" s="226">
        <v>4856</v>
      </c>
      <c r="C65" s="226">
        <v>95448</v>
      </c>
      <c r="D65" s="228"/>
      <c r="E65" s="228"/>
      <c r="F65" s="226"/>
    </row>
    <row r="66" spans="1:6" ht="12.75">
      <c r="A66" s="228">
        <v>29433.96</v>
      </c>
      <c r="B66" s="226">
        <v>6379.07</v>
      </c>
      <c r="C66" s="226">
        <v>14742.04</v>
      </c>
      <c r="D66" s="228"/>
      <c r="E66" s="228"/>
      <c r="F66" s="226"/>
    </row>
    <row r="67" spans="1:6" ht="12.75">
      <c r="A67" s="228">
        <v>96258.62</v>
      </c>
      <c r="B67" s="226"/>
      <c r="C67" s="226"/>
      <c r="D67" s="228"/>
      <c r="E67" s="228"/>
      <c r="F67" s="226"/>
    </row>
    <row r="68" spans="1:6" ht="12.75">
      <c r="A68" s="228">
        <v>450842.46</v>
      </c>
      <c r="B68" s="226">
        <v>30421.39</v>
      </c>
      <c r="C68" s="226">
        <v>274538.25</v>
      </c>
      <c r="D68" s="228"/>
      <c r="E68" s="228"/>
      <c r="F68" s="226"/>
    </row>
    <row r="69" spans="1:6" ht="12.75">
      <c r="A69" s="228">
        <v>178510.41</v>
      </c>
      <c r="B69" s="226">
        <v>46085.34</v>
      </c>
      <c r="C69" s="226">
        <v>188505.7</v>
      </c>
      <c r="D69" s="228"/>
      <c r="E69" s="228"/>
      <c r="F69" s="226"/>
    </row>
    <row r="70" spans="1:6" ht="12.75">
      <c r="A70" s="228">
        <v>894306.86</v>
      </c>
      <c r="B70" s="226">
        <v>286670.18</v>
      </c>
      <c r="C70" s="226">
        <v>1176134.93</v>
      </c>
      <c r="D70" s="228"/>
      <c r="E70" s="228"/>
      <c r="F70" s="226"/>
    </row>
    <row r="71" spans="1:6" ht="12.75">
      <c r="A71" s="228">
        <v>170895.42</v>
      </c>
      <c r="B71" s="226">
        <v>51907.98</v>
      </c>
      <c r="C71" s="226">
        <v>228534.08</v>
      </c>
      <c r="D71" s="228"/>
      <c r="E71" s="228"/>
      <c r="F71" s="226"/>
    </row>
    <row r="72" spans="1:6" ht="12.75">
      <c r="A72" s="228">
        <v>730330.65</v>
      </c>
      <c r="B72" s="226">
        <v>234371.85</v>
      </c>
      <c r="C72" s="226">
        <v>953414.53</v>
      </c>
      <c r="D72" s="228"/>
      <c r="E72" s="228"/>
      <c r="F72" s="226"/>
    </row>
    <row r="73" spans="1:6" ht="12.75">
      <c r="A73" s="228">
        <v>30103.23</v>
      </c>
      <c r="B73" s="226"/>
      <c r="C73" s="226"/>
      <c r="D73" s="228"/>
      <c r="E73" s="228"/>
      <c r="F73" s="226"/>
    </row>
    <row r="74" spans="1:6" ht="12.75">
      <c r="A74" s="228">
        <v>361673.01</v>
      </c>
      <c r="B74" s="226">
        <v>14678.32</v>
      </c>
      <c r="C74" s="226">
        <v>261373.62</v>
      </c>
      <c r="D74" s="228"/>
      <c r="E74" s="228"/>
      <c r="F74" s="226"/>
    </row>
    <row r="75" spans="1:6" ht="12.75">
      <c r="A75" s="228">
        <v>107754</v>
      </c>
      <c r="B75" s="226">
        <v>9443.06</v>
      </c>
      <c r="C75" s="226">
        <v>85740.22</v>
      </c>
      <c r="D75" s="228"/>
      <c r="E75" s="228"/>
      <c r="F75" s="226"/>
    </row>
    <row r="76" spans="1:6" ht="12.75">
      <c r="A76" s="228">
        <v>590505.89</v>
      </c>
      <c r="B76" s="226">
        <v>429515.56</v>
      </c>
      <c r="C76" s="226">
        <v>817813.57</v>
      </c>
      <c r="D76" s="228"/>
      <c r="E76" s="228"/>
      <c r="F76" s="226"/>
    </row>
    <row r="77" spans="1:6" ht="12.75">
      <c r="A77" s="228">
        <v>13686.96</v>
      </c>
      <c r="B77" s="226"/>
      <c r="C77" s="226"/>
      <c r="D77" s="228"/>
      <c r="E77" s="228"/>
      <c r="F77" s="226"/>
    </row>
    <row r="78" spans="1:6" ht="12.75">
      <c r="A78" s="228">
        <v>596650.98</v>
      </c>
      <c r="B78" s="226">
        <v>96509.7</v>
      </c>
      <c r="C78" s="226">
        <v>672724.64</v>
      </c>
      <c r="D78" s="228"/>
      <c r="E78" s="228"/>
      <c r="F78" s="226"/>
    </row>
    <row r="79" spans="1:6" ht="12.75">
      <c r="A79" s="228">
        <v>62663.58</v>
      </c>
      <c r="B79" s="226">
        <v>18244.22</v>
      </c>
      <c r="C79" s="226">
        <v>67806.17</v>
      </c>
      <c r="D79" s="228"/>
      <c r="E79" s="228"/>
      <c r="F79" s="226"/>
    </row>
    <row r="80" spans="1:6" ht="12.75">
      <c r="A80" s="299">
        <v>32097.051</v>
      </c>
      <c r="B80" s="300"/>
      <c r="C80" s="302"/>
      <c r="D80" s="301"/>
      <c r="E80" s="228"/>
      <c r="F80" s="226"/>
    </row>
    <row r="81" spans="1:6" ht="12.75">
      <c r="A81" s="299">
        <v>114056.65</v>
      </c>
      <c r="B81" s="300">
        <v>2692.5</v>
      </c>
      <c r="C81" s="302">
        <v>113283.1</v>
      </c>
      <c r="D81" s="301"/>
      <c r="E81" s="228"/>
      <c r="F81" s="226"/>
    </row>
    <row r="82" spans="1:6" ht="12.75">
      <c r="A82" s="299">
        <v>71814.25</v>
      </c>
      <c r="B82" s="300">
        <v>27623</v>
      </c>
      <c r="C82" s="302">
        <v>183806.92</v>
      </c>
      <c r="D82" s="301"/>
      <c r="E82" s="228"/>
      <c r="F82" s="226"/>
    </row>
    <row r="83" spans="1:6" ht="12.75">
      <c r="A83" s="228"/>
      <c r="B83" s="226"/>
      <c r="C83" s="226"/>
      <c r="D83" s="228"/>
      <c r="E83" s="228"/>
      <c r="F83" s="226"/>
    </row>
    <row r="84" spans="1:6" ht="12.75">
      <c r="A84" s="228"/>
      <c r="B84" s="226"/>
      <c r="C84" s="226"/>
      <c r="D84" s="228"/>
      <c r="E84" s="228"/>
      <c r="F84" s="226"/>
    </row>
    <row r="85" spans="1:6" ht="12.75">
      <c r="A85" s="228"/>
      <c r="B85" s="226"/>
      <c r="C85" s="226"/>
      <c r="D85" s="228"/>
      <c r="E85" s="228"/>
      <c r="F85" s="226"/>
    </row>
    <row r="86" spans="1:6" ht="12.75">
      <c r="A86" s="228"/>
      <c r="B86" s="226"/>
      <c r="C86" s="226"/>
      <c r="D86" s="228"/>
      <c r="E86" s="228"/>
      <c r="F86" s="226"/>
    </row>
    <row r="87" spans="1:6" ht="12.75">
      <c r="A87" s="228"/>
      <c r="B87" s="226"/>
      <c r="C87" s="226"/>
      <c r="D87" s="228"/>
      <c r="E87" s="228"/>
      <c r="F87" s="226"/>
    </row>
    <row r="88" spans="1:6" ht="12.75">
      <c r="A88" s="228"/>
      <c r="B88" s="226"/>
      <c r="C88" s="226"/>
      <c r="D88" s="228"/>
      <c r="E88" s="228"/>
      <c r="F88" s="226"/>
    </row>
    <row r="89" spans="1:6" ht="12.75">
      <c r="A89" s="228"/>
      <c r="B89" s="226"/>
      <c r="C89" s="226"/>
      <c r="D89" s="228"/>
      <c r="E89" s="228"/>
      <c r="F89" s="226"/>
    </row>
    <row r="90" spans="1:6" ht="13.5" thickBot="1">
      <c r="A90" s="257"/>
      <c r="B90" s="226"/>
      <c r="C90" s="226"/>
      <c r="D90" s="228"/>
      <c r="E90" s="228"/>
      <c r="F90" s="226"/>
    </row>
    <row r="91" spans="1:6" ht="13.5" thickBot="1">
      <c r="A91" s="259">
        <f aca="true" t="shared" si="0" ref="A91:F91">SUM(A7:A90)</f>
        <v>12614024.641000004</v>
      </c>
      <c r="B91" s="260">
        <f t="shared" si="0"/>
        <v>2442499.74</v>
      </c>
      <c r="C91" s="260">
        <f t="shared" si="0"/>
        <v>12859373.110000001</v>
      </c>
      <c r="D91" s="259">
        <f>SUM(D7:D90)</f>
        <v>1841143.07</v>
      </c>
      <c r="E91" s="259">
        <f t="shared" si="0"/>
        <v>79249.45999999999</v>
      </c>
      <c r="F91" s="260">
        <f t="shared" si="0"/>
        <v>554618.79</v>
      </c>
    </row>
    <row r="92" spans="1:6" ht="18.75" thickBot="1">
      <c r="A92" s="431">
        <f>A91+B91+C91</f>
        <v>27915897.491000004</v>
      </c>
      <c r="B92" s="432"/>
      <c r="C92" s="433"/>
      <c r="D92" s="431">
        <f>D91+E91+F91</f>
        <v>2475011.3200000003</v>
      </c>
      <c r="E92" s="432"/>
      <c r="F92" s="433"/>
    </row>
    <row r="93" spans="1:6" ht="24" thickBot="1">
      <c r="A93" s="434">
        <f>A92+D92</f>
        <v>30390908.811000004</v>
      </c>
      <c r="B93" s="435"/>
      <c r="C93" s="435"/>
      <c r="D93" s="435"/>
      <c r="E93" s="435"/>
      <c r="F93" s="436"/>
    </row>
    <row r="95" ht="12.75">
      <c r="D95" t="s">
        <v>102</v>
      </c>
    </row>
    <row r="97" spans="1:8" ht="12.75">
      <c r="A97" s="420" t="s">
        <v>115</v>
      </c>
      <c r="B97" s="420"/>
      <c r="C97" s="420"/>
      <c r="D97" s="420"/>
      <c r="F97" s="272"/>
      <c r="H97" s="272"/>
    </row>
    <row r="98" spans="1:4" ht="12.75">
      <c r="A98" s="263" t="s">
        <v>106</v>
      </c>
      <c r="B98" s="265" t="s">
        <v>105</v>
      </c>
      <c r="C98" s="421" t="s">
        <v>103</v>
      </c>
      <c r="D98" s="423" t="s">
        <v>104</v>
      </c>
    </row>
    <row r="99" spans="1:4" ht="12.75">
      <c r="A99" s="264" t="s">
        <v>33</v>
      </c>
      <c r="B99" s="266" t="s">
        <v>107</v>
      </c>
      <c r="C99" s="422"/>
      <c r="D99" s="424"/>
    </row>
    <row r="100" spans="1:4" ht="12.75">
      <c r="A100" s="261">
        <f>A91+D91</f>
        <v>14455167.711000005</v>
      </c>
      <c r="B100" s="261">
        <f>B91+E91</f>
        <v>2521749.2</v>
      </c>
      <c r="C100" s="261">
        <f>C91+F91</f>
        <v>13413991.900000002</v>
      </c>
      <c r="D100" s="261">
        <f>A100+B100+C100</f>
        <v>30390908.811000008</v>
      </c>
    </row>
  </sheetData>
  <sheetProtection/>
  <mergeCells count="9">
    <mergeCell ref="A97:D97"/>
    <mergeCell ref="C98:C99"/>
    <mergeCell ref="D98:D99"/>
    <mergeCell ref="A3:F3"/>
    <mergeCell ref="A4:C4"/>
    <mergeCell ref="D4:F4"/>
    <mergeCell ref="A92:C92"/>
    <mergeCell ref="D92:F92"/>
    <mergeCell ref="A93:F93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3:I100"/>
  <sheetViews>
    <sheetView zoomScalePageLayoutView="0" workbookViewId="0" topLeftCell="A77">
      <selection activeCell="J100" sqref="J100"/>
    </sheetView>
  </sheetViews>
  <sheetFormatPr defaultColWidth="9.00390625" defaultRowHeight="12.75"/>
  <cols>
    <col min="1" max="1" width="4.375" style="0" customWidth="1"/>
    <col min="2" max="2" width="16.875" style="0" customWidth="1"/>
    <col min="3" max="3" width="21.00390625" style="0" customWidth="1"/>
    <col min="4" max="4" width="16.625" style="0" customWidth="1"/>
    <col min="5" max="5" width="6.875" style="0" customWidth="1"/>
    <col min="6" max="6" width="19.125" style="0" customWidth="1"/>
    <col min="7" max="7" width="15.75390625" style="0" customWidth="1"/>
    <col min="8" max="8" width="14.125" style="0" customWidth="1"/>
  </cols>
  <sheetData>
    <row r="2" ht="13.5" thickBot="1"/>
    <row r="3" spans="1:8" ht="16.5" thickBot="1">
      <c r="A3" s="328"/>
      <c r="B3" s="426" t="s">
        <v>116</v>
      </c>
      <c r="C3" s="426"/>
      <c r="D3" s="426"/>
      <c r="E3" s="426"/>
      <c r="F3" s="426"/>
      <c r="G3" s="426"/>
      <c r="H3" s="427"/>
    </row>
    <row r="4" spans="1:8" ht="13.5" thickBot="1">
      <c r="A4" s="329"/>
      <c r="B4" s="442" t="s">
        <v>88</v>
      </c>
      <c r="C4" s="429"/>
      <c r="D4" s="429"/>
      <c r="E4" s="319"/>
      <c r="F4" s="428" t="s">
        <v>1</v>
      </c>
      <c r="G4" s="429"/>
      <c r="H4" s="430"/>
    </row>
    <row r="5" spans="1:8" ht="13.5" thickBot="1">
      <c r="A5" s="329"/>
      <c r="B5" s="276" t="s">
        <v>75</v>
      </c>
      <c r="C5" s="217" t="s">
        <v>76</v>
      </c>
      <c r="D5" s="219" t="s">
        <v>77</v>
      </c>
      <c r="E5" s="219"/>
      <c r="F5" s="219" t="s">
        <v>75</v>
      </c>
      <c r="G5" s="219" t="s">
        <v>76</v>
      </c>
      <c r="H5" s="217" t="s">
        <v>77</v>
      </c>
    </row>
    <row r="6" spans="1:8" ht="13.5" thickBot="1">
      <c r="A6" s="332" t="s">
        <v>118</v>
      </c>
      <c r="B6" s="322" t="s">
        <v>94</v>
      </c>
      <c r="C6" s="258" t="s">
        <v>101</v>
      </c>
      <c r="D6" s="220" t="s">
        <v>72</v>
      </c>
      <c r="E6" s="220" t="s">
        <v>117</v>
      </c>
      <c r="F6" s="215" t="s">
        <v>74</v>
      </c>
      <c r="G6" s="215" t="s">
        <v>73</v>
      </c>
      <c r="H6" s="216" t="s">
        <v>72</v>
      </c>
    </row>
    <row r="7" spans="1:8" ht="12.75">
      <c r="A7" s="333">
        <v>1</v>
      </c>
      <c r="B7" s="323">
        <v>143920</v>
      </c>
      <c r="C7" s="224">
        <v>32575.76</v>
      </c>
      <c r="D7" s="221">
        <v>147993.39</v>
      </c>
      <c r="E7" s="335">
        <v>3</v>
      </c>
      <c r="F7" s="223">
        <v>5245</v>
      </c>
      <c r="G7" s="223">
        <v>3230</v>
      </c>
      <c r="H7" s="224">
        <v>4950</v>
      </c>
    </row>
    <row r="8" spans="1:8" ht="12.75">
      <c r="A8" s="333">
        <v>2</v>
      </c>
      <c r="B8" s="324">
        <v>531171.11</v>
      </c>
      <c r="C8" s="224">
        <v>84601.23</v>
      </c>
      <c r="D8" s="224">
        <v>652523.51</v>
      </c>
      <c r="E8" s="335">
        <v>4</v>
      </c>
      <c r="F8" s="223">
        <v>21893.5</v>
      </c>
      <c r="G8" s="223">
        <v>3583</v>
      </c>
      <c r="H8" s="224">
        <v>14302</v>
      </c>
    </row>
    <row r="9" spans="1:8" ht="12.75">
      <c r="A9" s="333">
        <v>5</v>
      </c>
      <c r="B9" s="324">
        <v>4146.24</v>
      </c>
      <c r="C9" s="224">
        <v>1743.44</v>
      </c>
      <c r="D9" s="224">
        <v>6635.12</v>
      </c>
      <c r="E9" s="335">
        <v>9</v>
      </c>
      <c r="F9" s="223">
        <v>23774.22</v>
      </c>
      <c r="G9" s="223"/>
      <c r="H9" s="224"/>
    </row>
    <row r="10" spans="1:8" ht="12.75">
      <c r="A10" s="333">
        <v>6</v>
      </c>
      <c r="B10" s="324">
        <v>584707.97</v>
      </c>
      <c r="C10" s="224">
        <v>436427.95</v>
      </c>
      <c r="D10" s="336">
        <v>863583.3</v>
      </c>
      <c r="E10" s="335">
        <v>10</v>
      </c>
      <c r="F10" s="223">
        <v>63106.3</v>
      </c>
      <c r="G10" s="223">
        <v>108</v>
      </c>
      <c r="H10" s="224">
        <v>8540</v>
      </c>
    </row>
    <row r="11" spans="1:8" ht="12.75">
      <c r="A11" s="333">
        <v>7</v>
      </c>
      <c r="B11" s="324">
        <v>25663</v>
      </c>
      <c r="C11" s="224">
        <v>4962.21</v>
      </c>
      <c r="D11" s="224">
        <v>42023.22</v>
      </c>
      <c r="E11" s="335">
        <v>1</v>
      </c>
      <c r="F11" s="223">
        <v>6310</v>
      </c>
      <c r="G11" s="223"/>
      <c r="H11" s="224"/>
    </row>
    <row r="12" spans="1:8" ht="12.75">
      <c r="A12" s="333">
        <v>8</v>
      </c>
      <c r="B12" s="324">
        <v>108946.69</v>
      </c>
      <c r="C12" s="224">
        <v>3727.5</v>
      </c>
      <c r="D12" s="224">
        <v>108133.8</v>
      </c>
      <c r="E12" s="335">
        <v>7</v>
      </c>
      <c r="F12" s="334">
        <v>12564</v>
      </c>
      <c r="G12" s="223">
        <v>283.5</v>
      </c>
      <c r="H12" s="224">
        <v>2865</v>
      </c>
    </row>
    <row r="13" spans="1:8" ht="12.75">
      <c r="A13" s="333">
        <v>11</v>
      </c>
      <c r="B13" s="324">
        <v>79151</v>
      </c>
      <c r="C13" s="224">
        <v>29110</v>
      </c>
      <c r="D13" s="224">
        <v>260202</v>
      </c>
      <c r="E13" s="335">
        <v>8</v>
      </c>
      <c r="F13" s="223">
        <v>61782.07</v>
      </c>
      <c r="G13" s="223">
        <v>1151</v>
      </c>
      <c r="H13" s="224">
        <v>23134.05</v>
      </c>
    </row>
    <row r="14" spans="1:8" ht="12.75">
      <c r="A14" s="333">
        <v>12</v>
      </c>
      <c r="B14" s="324">
        <v>142633</v>
      </c>
      <c r="C14" s="224">
        <v>40972</v>
      </c>
      <c r="D14" s="224">
        <v>213840</v>
      </c>
      <c r="E14" s="335">
        <v>11</v>
      </c>
      <c r="F14" s="223">
        <v>3286.6</v>
      </c>
      <c r="G14" s="223">
        <v>3700</v>
      </c>
      <c r="H14" s="224">
        <v>11190.5</v>
      </c>
    </row>
    <row r="15" spans="1:8" ht="12.75">
      <c r="A15" s="333">
        <v>13</v>
      </c>
      <c r="B15" s="324">
        <v>44591</v>
      </c>
      <c r="C15" s="224">
        <v>29190</v>
      </c>
      <c r="D15" s="224">
        <v>77812</v>
      </c>
      <c r="E15" s="335">
        <v>14</v>
      </c>
      <c r="F15" s="223">
        <v>231622</v>
      </c>
      <c r="G15" s="223"/>
      <c r="H15" s="224"/>
    </row>
    <row r="16" spans="1:8" ht="12.75">
      <c r="A16" s="333">
        <v>14</v>
      </c>
      <c r="B16" s="324">
        <v>48712</v>
      </c>
      <c r="C16" s="224">
        <v>4044</v>
      </c>
      <c r="D16" s="224">
        <v>51706</v>
      </c>
      <c r="E16" s="335">
        <v>15</v>
      </c>
      <c r="F16" s="223">
        <v>70823.5</v>
      </c>
      <c r="G16" s="223">
        <v>2421.5</v>
      </c>
      <c r="H16" s="224">
        <v>26052</v>
      </c>
    </row>
    <row r="17" spans="1:8" ht="12.75">
      <c r="A17" s="333">
        <v>15</v>
      </c>
      <c r="B17" s="324">
        <v>198246</v>
      </c>
      <c r="C17" s="224">
        <v>30736</v>
      </c>
      <c r="D17" s="224">
        <v>264759</v>
      </c>
      <c r="E17" s="335">
        <v>16</v>
      </c>
      <c r="F17" s="223">
        <v>312656</v>
      </c>
      <c r="G17" s="223">
        <v>25868</v>
      </c>
      <c r="H17" s="224">
        <v>212402</v>
      </c>
    </row>
    <row r="18" spans="1:8" ht="12.75">
      <c r="A18" s="333">
        <v>16</v>
      </c>
      <c r="B18" s="324">
        <v>70904.78</v>
      </c>
      <c r="C18" s="224">
        <v>24301.51</v>
      </c>
      <c r="D18" s="224">
        <v>174397.62</v>
      </c>
      <c r="E18" s="335">
        <v>30</v>
      </c>
      <c r="F18" s="223">
        <v>149650.72</v>
      </c>
      <c r="G18" s="223">
        <v>14860.2</v>
      </c>
      <c r="H18" s="224">
        <v>26798.75</v>
      </c>
    </row>
    <row r="19" spans="1:8" ht="12.75">
      <c r="A19" s="333">
        <v>17</v>
      </c>
      <c r="B19" s="324">
        <v>506374.03</v>
      </c>
      <c r="C19" s="224">
        <v>195100.13</v>
      </c>
      <c r="D19" s="224">
        <v>794820.59</v>
      </c>
      <c r="E19" s="335">
        <v>45</v>
      </c>
      <c r="F19" s="223">
        <v>34000</v>
      </c>
      <c r="G19" s="223"/>
      <c r="H19" s="224"/>
    </row>
    <row r="20" spans="1:8" ht="12.75">
      <c r="A20" s="333">
        <v>18</v>
      </c>
      <c r="B20" s="324">
        <v>708860.13</v>
      </c>
      <c r="C20" s="224">
        <v>253523.84</v>
      </c>
      <c r="D20" s="224">
        <v>1111384.72</v>
      </c>
      <c r="E20" s="335">
        <v>46</v>
      </c>
      <c r="F20" s="223">
        <v>35050</v>
      </c>
      <c r="G20" s="223"/>
      <c r="H20" s="224"/>
    </row>
    <row r="21" spans="1:8" ht="12.75">
      <c r="A21" s="333">
        <v>19</v>
      </c>
      <c r="B21" s="324">
        <v>675770.3</v>
      </c>
      <c r="C21" s="224">
        <v>218937.72</v>
      </c>
      <c r="D21" s="224">
        <v>941467.28</v>
      </c>
      <c r="E21" s="335">
        <v>47</v>
      </c>
      <c r="F21" s="223">
        <v>16780</v>
      </c>
      <c r="G21" s="223"/>
      <c r="H21" s="224">
        <v>1644</v>
      </c>
    </row>
    <row r="22" spans="1:8" ht="12.75">
      <c r="A22" s="329">
        <v>2</v>
      </c>
      <c r="B22" s="324">
        <v>193024.51</v>
      </c>
      <c r="C22" s="224">
        <v>9013.92</v>
      </c>
      <c r="D22" s="224">
        <v>140555.74</v>
      </c>
      <c r="E22" s="335">
        <v>50</v>
      </c>
      <c r="F22" s="223">
        <v>58070</v>
      </c>
      <c r="G22" s="223">
        <v>600</v>
      </c>
      <c r="H22" s="224">
        <v>52410</v>
      </c>
    </row>
    <row r="23" spans="1:8" ht="12.75">
      <c r="A23" s="329">
        <v>3</v>
      </c>
      <c r="B23" s="324">
        <v>125568.69</v>
      </c>
      <c r="C23" s="224">
        <v>2768.4</v>
      </c>
      <c r="D23" s="224">
        <v>118960</v>
      </c>
      <c r="E23" s="335">
        <v>51</v>
      </c>
      <c r="F23" s="223">
        <v>2820</v>
      </c>
      <c r="G23" s="223">
        <v>920</v>
      </c>
      <c r="H23" s="224">
        <v>1820</v>
      </c>
    </row>
    <row r="24" spans="1:8" ht="12.75">
      <c r="A24" s="329">
        <v>4</v>
      </c>
      <c r="B24" s="324">
        <v>626249.25</v>
      </c>
      <c r="C24" s="224"/>
      <c r="D24" s="224"/>
      <c r="E24" s="335">
        <v>52</v>
      </c>
      <c r="F24" s="223">
        <v>20638</v>
      </c>
      <c r="G24" s="223"/>
      <c r="H24" s="224"/>
    </row>
    <row r="25" spans="1:8" ht="12.75">
      <c r="A25" s="329">
        <v>5</v>
      </c>
      <c r="B25" s="324">
        <v>36673.33</v>
      </c>
      <c r="C25" s="224">
        <v>7696.34</v>
      </c>
      <c r="D25" s="224">
        <v>60101.16</v>
      </c>
      <c r="E25" s="335">
        <v>53</v>
      </c>
      <c r="F25" s="223">
        <v>31274.82</v>
      </c>
      <c r="G25" s="223">
        <v>245.58</v>
      </c>
      <c r="H25" s="224"/>
    </row>
    <row r="26" spans="1:8" ht="12.75">
      <c r="A26" s="329">
        <v>6</v>
      </c>
      <c r="B26" s="324">
        <v>26238.74</v>
      </c>
      <c r="C26" s="224">
        <v>9343.67</v>
      </c>
      <c r="D26" s="224">
        <v>101194.8</v>
      </c>
      <c r="E26" s="335">
        <v>58</v>
      </c>
      <c r="F26" s="223">
        <v>5750</v>
      </c>
      <c r="G26" s="223">
        <v>120</v>
      </c>
      <c r="H26" s="224">
        <v>2350</v>
      </c>
    </row>
    <row r="27" spans="1:8" ht="12.75">
      <c r="A27" s="329">
        <v>9</v>
      </c>
      <c r="B27" s="324">
        <v>12935.2</v>
      </c>
      <c r="C27" s="224"/>
      <c r="D27" s="224"/>
      <c r="E27" s="335">
        <v>61</v>
      </c>
      <c r="F27" s="223">
        <v>92907.7</v>
      </c>
      <c r="G27" s="223"/>
      <c r="H27" s="224"/>
    </row>
    <row r="28" spans="1:8" ht="12.75">
      <c r="A28" s="329">
        <v>10</v>
      </c>
      <c r="B28" s="324">
        <v>31574.12</v>
      </c>
      <c r="C28" s="224">
        <v>3824.19</v>
      </c>
      <c r="D28" s="224">
        <v>50832.65</v>
      </c>
      <c r="E28" s="335">
        <v>62</v>
      </c>
      <c r="F28" s="223">
        <v>6740</v>
      </c>
      <c r="G28" s="223">
        <v>4310</v>
      </c>
      <c r="H28" s="224">
        <v>6378</v>
      </c>
    </row>
    <row r="29" spans="1:8" ht="12.75">
      <c r="A29" s="329">
        <v>12</v>
      </c>
      <c r="B29" s="325">
        <v>9359.07</v>
      </c>
      <c r="C29" s="305"/>
      <c r="D29" s="306"/>
      <c r="E29" s="338">
        <v>64</v>
      </c>
      <c r="F29" s="308">
        <v>1140.03</v>
      </c>
      <c r="G29" s="309">
        <v>2031.8</v>
      </c>
      <c r="H29" s="310">
        <v>17435.76</v>
      </c>
    </row>
    <row r="30" spans="1:9" ht="12.75">
      <c r="A30" s="329">
        <v>13</v>
      </c>
      <c r="B30" s="324">
        <v>80436.61</v>
      </c>
      <c r="C30" s="224">
        <v>10934.09</v>
      </c>
      <c r="D30" s="224">
        <v>87280.66</v>
      </c>
      <c r="E30" s="335">
        <v>65</v>
      </c>
      <c r="F30" s="223">
        <v>19700</v>
      </c>
      <c r="G30" s="267"/>
      <c r="H30" s="224"/>
      <c r="I30" t="s">
        <v>75</v>
      </c>
    </row>
    <row r="31" spans="1:9" ht="13.5" thickBot="1">
      <c r="A31" s="329">
        <v>17</v>
      </c>
      <c r="B31" s="324">
        <v>98952.42</v>
      </c>
      <c r="C31" s="224">
        <v>29362.68</v>
      </c>
      <c r="D31" s="224">
        <v>136221.11</v>
      </c>
      <c r="E31" s="335">
        <v>67</v>
      </c>
      <c r="F31" s="223">
        <v>0</v>
      </c>
      <c r="G31" s="223"/>
      <c r="H31" s="224"/>
      <c r="I31" t="s">
        <v>76</v>
      </c>
    </row>
    <row r="32" spans="1:9" ht="13.5" thickBot="1">
      <c r="A32" s="329">
        <v>18</v>
      </c>
      <c r="B32" s="324">
        <v>80987.1</v>
      </c>
      <c r="C32" s="224">
        <v>13929.82</v>
      </c>
      <c r="D32" s="223">
        <v>153873.34</v>
      </c>
      <c r="E32" s="339">
        <v>71</v>
      </c>
      <c r="F32" s="325">
        <v>129600</v>
      </c>
      <c r="G32" s="307"/>
      <c r="H32" s="306"/>
      <c r="I32" t="s">
        <v>77</v>
      </c>
    </row>
    <row r="33" spans="1:8" ht="12.75">
      <c r="A33" s="329">
        <v>19</v>
      </c>
      <c r="B33" s="324">
        <v>112421.2</v>
      </c>
      <c r="C33" s="224">
        <v>11235.63</v>
      </c>
      <c r="D33" s="224">
        <v>90741.41</v>
      </c>
      <c r="E33" s="335">
        <v>72</v>
      </c>
      <c r="F33" s="223">
        <v>132796.75</v>
      </c>
      <c r="G33" s="223">
        <v>28015.6</v>
      </c>
      <c r="H33" s="224">
        <v>77525.04</v>
      </c>
    </row>
    <row r="34" spans="1:8" ht="12.75">
      <c r="A34" s="329">
        <v>20</v>
      </c>
      <c r="B34" s="324">
        <v>348915.92</v>
      </c>
      <c r="C34" s="224">
        <v>16312.48</v>
      </c>
      <c r="D34" s="224">
        <v>290754.94</v>
      </c>
      <c r="E34" s="335">
        <v>73</v>
      </c>
      <c r="F34" s="223">
        <v>1675</v>
      </c>
      <c r="G34" s="223"/>
      <c r="H34" s="224"/>
    </row>
    <row r="35" spans="1:8" ht="12.75">
      <c r="A35" s="329">
        <v>21</v>
      </c>
      <c r="B35" s="324">
        <v>31557.19</v>
      </c>
      <c r="C35" s="224">
        <v>26778.35</v>
      </c>
      <c r="D35" s="224">
        <v>78513.48</v>
      </c>
      <c r="E35" s="335">
        <v>74</v>
      </c>
      <c r="F35" s="223">
        <v>380</v>
      </c>
      <c r="G35" s="223"/>
      <c r="H35" s="224"/>
    </row>
    <row r="36" spans="1:8" ht="12.75">
      <c r="A36" s="329">
        <v>22</v>
      </c>
      <c r="B36" s="324">
        <v>35243.53</v>
      </c>
      <c r="C36" s="224">
        <v>34214.46</v>
      </c>
      <c r="D36" s="224">
        <v>71045.1</v>
      </c>
      <c r="E36" s="335">
        <v>76</v>
      </c>
      <c r="F36" s="223">
        <v>564.5</v>
      </c>
      <c r="G36" s="223"/>
      <c r="H36" s="224"/>
    </row>
    <row r="37" spans="1:8" ht="12.75">
      <c r="A37" s="329">
        <v>23</v>
      </c>
      <c r="B37" s="324">
        <v>40529.24</v>
      </c>
      <c r="C37" s="224">
        <v>32482.02</v>
      </c>
      <c r="D37" s="224">
        <v>68796.48</v>
      </c>
      <c r="E37" s="335">
        <v>77</v>
      </c>
      <c r="F37" s="223">
        <v>60927.5</v>
      </c>
      <c r="G37" s="223">
        <v>2452</v>
      </c>
      <c r="H37" s="224">
        <v>6722</v>
      </c>
    </row>
    <row r="38" spans="1:8" ht="12.75">
      <c r="A38" s="329">
        <v>24</v>
      </c>
      <c r="B38" s="324">
        <v>49778.6</v>
      </c>
      <c r="C38" s="224">
        <v>57818.07</v>
      </c>
      <c r="D38" s="224">
        <v>172969.2</v>
      </c>
      <c r="E38" s="335">
        <v>78</v>
      </c>
      <c r="F38" s="223">
        <v>21572.14</v>
      </c>
      <c r="G38" s="223"/>
      <c r="H38" s="224"/>
    </row>
    <row r="39" spans="1:8" ht="12.75">
      <c r="A39" s="329">
        <v>25</v>
      </c>
      <c r="B39" s="301">
        <v>126485.13</v>
      </c>
      <c r="C39" s="226">
        <v>52109.33</v>
      </c>
      <c r="D39" s="226">
        <v>142837.87</v>
      </c>
      <c r="E39" s="340">
        <v>81</v>
      </c>
      <c r="F39" s="228">
        <v>33750</v>
      </c>
      <c r="G39" s="228"/>
      <c r="H39" s="226">
        <v>12790</v>
      </c>
    </row>
    <row r="40" spans="1:8" ht="12.75">
      <c r="A40" s="329">
        <v>26</v>
      </c>
      <c r="B40" s="337">
        <v>52206.43</v>
      </c>
      <c r="C40" s="226">
        <v>47596.4</v>
      </c>
      <c r="D40" s="226">
        <v>71710.66</v>
      </c>
      <c r="E40" s="340">
        <v>84</v>
      </c>
      <c r="F40" s="228">
        <v>62060</v>
      </c>
      <c r="G40" s="228">
        <v>908</v>
      </c>
      <c r="H40" s="226">
        <v>78902</v>
      </c>
    </row>
    <row r="41" spans="1:8" ht="12.75">
      <c r="A41" s="329">
        <v>27</v>
      </c>
      <c r="B41" s="301">
        <v>11386.12</v>
      </c>
      <c r="C41" s="226"/>
      <c r="D41" s="226"/>
      <c r="E41" s="340">
        <v>90</v>
      </c>
      <c r="F41" s="228">
        <v>1104.5</v>
      </c>
      <c r="G41" s="228"/>
      <c r="H41" s="226"/>
    </row>
    <row r="42" spans="1:8" ht="12.75">
      <c r="A42" s="329">
        <v>28</v>
      </c>
      <c r="B42" s="301">
        <v>259670.49</v>
      </c>
      <c r="C42" s="226">
        <v>21670.31</v>
      </c>
      <c r="D42" s="226">
        <v>207776.31</v>
      </c>
      <c r="E42" s="228"/>
      <c r="F42" s="228"/>
      <c r="G42" s="228"/>
      <c r="H42" s="226"/>
    </row>
    <row r="43" spans="1:8" ht="12.75">
      <c r="A43" s="329">
        <v>29</v>
      </c>
      <c r="B43" s="301">
        <v>193615.17</v>
      </c>
      <c r="C43" s="226">
        <v>33292.58</v>
      </c>
      <c r="D43" s="226">
        <v>163266.03</v>
      </c>
      <c r="E43" s="228"/>
      <c r="F43" s="228"/>
      <c r="G43" s="228"/>
      <c r="H43" s="226"/>
    </row>
    <row r="44" spans="1:8" ht="12.75">
      <c r="A44" s="329">
        <v>31</v>
      </c>
      <c r="B44" s="301">
        <v>89962.85</v>
      </c>
      <c r="C44" s="226">
        <v>4120.02</v>
      </c>
      <c r="D44" s="226">
        <v>23224.2</v>
      </c>
      <c r="E44" s="228"/>
      <c r="F44" s="228"/>
      <c r="G44" s="228"/>
      <c r="H44" s="226"/>
    </row>
    <row r="45" spans="1:8" ht="12.75">
      <c r="A45" s="329">
        <v>32</v>
      </c>
      <c r="B45" s="301">
        <v>26902.78</v>
      </c>
      <c r="C45" s="226"/>
      <c r="D45" s="226"/>
      <c r="E45" s="228"/>
      <c r="F45" s="228"/>
      <c r="G45" s="228"/>
      <c r="H45" s="226"/>
    </row>
    <row r="46" spans="1:8" ht="12.75">
      <c r="A46" s="329">
        <v>33</v>
      </c>
      <c r="B46" s="301"/>
      <c r="C46" s="226">
        <v>2149</v>
      </c>
      <c r="D46" s="226"/>
      <c r="E46" s="228"/>
      <c r="F46" s="228"/>
      <c r="G46" s="228"/>
      <c r="H46" s="226"/>
    </row>
    <row r="47" spans="1:8" ht="12.75">
      <c r="A47" s="329">
        <v>34</v>
      </c>
      <c r="B47" s="301">
        <v>648998.37</v>
      </c>
      <c r="C47" s="226">
        <v>89338.06</v>
      </c>
      <c r="D47" s="226">
        <v>586564.9</v>
      </c>
      <c r="E47" s="228"/>
      <c r="F47" s="228"/>
      <c r="G47" s="228"/>
      <c r="H47" s="226"/>
    </row>
    <row r="48" spans="1:8" ht="12.75">
      <c r="A48" s="329">
        <v>35</v>
      </c>
      <c r="B48" s="301">
        <v>601597.45</v>
      </c>
      <c r="C48" s="226">
        <v>85368.79</v>
      </c>
      <c r="D48" s="226">
        <v>559976.49</v>
      </c>
      <c r="E48" s="228"/>
      <c r="F48" s="228"/>
      <c r="G48" s="228"/>
      <c r="H48" s="226"/>
    </row>
    <row r="49" spans="1:8" ht="12.75">
      <c r="A49" s="329">
        <v>36</v>
      </c>
      <c r="B49" s="301">
        <v>17077</v>
      </c>
      <c r="C49" s="226"/>
      <c r="D49" s="226"/>
      <c r="E49" s="228"/>
      <c r="F49" s="228"/>
      <c r="G49" s="228"/>
      <c r="H49" s="226"/>
    </row>
    <row r="50" spans="1:8" ht="12.75">
      <c r="A50" s="329">
        <v>37</v>
      </c>
      <c r="B50" s="301">
        <v>126594.59</v>
      </c>
      <c r="C50" s="226">
        <v>20992.27</v>
      </c>
      <c r="D50" s="226">
        <v>91979.27</v>
      </c>
      <c r="E50" s="228"/>
      <c r="F50" s="228"/>
      <c r="G50" s="228"/>
      <c r="H50" s="226"/>
    </row>
    <row r="51" spans="1:8" ht="12.75">
      <c r="A51" s="329">
        <v>38</v>
      </c>
      <c r="B51" s="301">
        <v>393943.41</v>
      </c>
      <c r="C51" s="226">
        <v>25849.84</v>
      </c>
      <c r="D51" s="226">
        <v>239859.7</v>
      </c>
      <c r="E51" s="228"/>
      <c r="F51" s="228"/>
      <c r="G51" s="228"/>
      <c r="H51" s="226"/>
    </row>
    <row r="52" spans="1:8" ht="12.75">
      <c r="A52" s="329">
        <v>39</v>
      </c>
      <c r="B52" s="301">
        <v>52912.9</v>
      </c>
      <c r="C52" s="226">
        <v>16929.24</v>
      </c>
      <c r="D52" s="226">
        <v>58804.94</v>
      </c>
      <c r="E52" s="228"/>
      <c r="F52" s="228"/>
      <c r="G52" s="228"/>
      <c r="H52" s="226"/>
    </row>
    <row r="53" spans="1:8" ht="12.75">
      <c r="A53" s="329">
        <v>40</v>
      </c>
      <c r="B53" s="301">
        <v>724638.32</v>
      </c>
      <c r="C53" s="226">
        <v>56001.16</v>
      </c>
      <c r="D53" s="226">
        <v>638282.88</v>
      </c>
      <c r="E53" s="228"/>
      <c r="F53" s="228"/>
      <c r="G53" s="229"/>
      <c r="H53" s="230"/>
    </row>
    <row r="54" spans="1:8" ht="12.75">
      <c r="A54" s="329">
        <v>41</v>
      </c>
      <c r="B54" s="326">
        <v>572068.25</v>
      </c>
      <c r="C54" s="300">
        <v>52570.57</v>
      </c>
      <c r="D54" s="302">
        <v>434957.76</v>
      </c>
      <c r="E54" s="331"/>
      <c r="F54" s="303"/>
      <c r="G54" s="229"/>
      <c r="H54" s="230"/>
    </row>
    <row r="55" spans="1:8" ht="12.75">
      <c r="A55" s="329">
        <v>42</v>
      </c>
      <c r="B55" s="301">
        <v>120684.31</v>
      </c>
      <c r="C55" s="226">
        <v>53056.73</v>
      </c>
      <c r="D55" s="226">
        <v>339528.72</v>
      </c>
      <c r="E55" s="228"/>
      <c r="F55" s="228"/>
      <c r="G55" s="228"/>
      <c r="H55" s="226"/>
    </row>
    <row r="56" spans="1:8" ht="12.75">
      <c r="A56" s="329">
        <v>43</v>
      </c>
      <c r="B56" s="303">
        <v>99589.72</v>
      </c>
      <c r="C56" s="230">
        <v>10711.98</v>
      </c>
      <c r="D56" s="230">
        <v>106470.8</v>
      </c>
      <c r="E56" s="229"/>
      <c r="F56" s="229"/>
      <c r="G56" s="229"/>
      <c r="H56" s="230"/>
    </row>
    <row r="57" spans="1:8" ht="12.75">
      <c r="A57" s="329">
        <v>44</v>
      </c>
      <c r="B57" s="326">
        <v>102307.15</v>
      </c>
      <c r="C57" s="300">
        <v>8659.26</v>
      </c>
      <c r="D57" s="302">
        <v>127833.92</v>
      </c>
      <c r="E57" s="331"/>
      <c r="F57" s="301"/>
      <c r="G57" s="228"/>
      <c r="H57" s="226"/>
    </row>
    <row r="58" spans="1:8" ht="12.75">
      <c r="A58" s="329">
        <v>48</v>
      </c>
      <c r="B58" s="301">
        <v>96337.05</v>
      </c>
      <c r="C58" s="226">
        <v>17427.15</v>
      </c>
      <c r="D58" s="226">
        <v>78172.76</v>
      </c>
      <c r="E58" s="228"/>
      <c r="F58" s="228"/>
      <c r="G58" s="228"/>
      <c r="H58" s="226"/>
    </row>
    <row r="59" spans="1:8" ht="12.75">
      <c r="A59" s="329">
        <v>49</v>
      </c>
      <c r="B59" s="301">
        <v>95040.12</v>
      </c>
      <c r="C59" s="226">
        <v>27283.39</v>
      </c>
      <c r="D59" s="226">
        <v>234505.73</v>
      </c>
      <c r="E59" s="228"/>
      <c r="F59" s="228"/>
      <c r="G59" s="228"/>
      <c r="H59" s="226"/>
    </row>
    <row r="60" spans="1:8" ht="12.75">
      <c r="A60" s="329">
        <v>54</v>
      </c>
      <c r="B60" s="326">
        <v>110419.06</v>
      </c>
      <c r="C60" s="300">
        <v>8368.91</v>
      </c>
      <c r="D60" s="302">
        <v>87710.83</v>
      </c>
      <c r="E60" s="331"/>
      <c r="F60" s="301"/>
      <c r="G60" s="228"/>
      <c r="H60" s="226"/>
    </row>
    <row r="61" spans="1:8" ht="12.75">
      <c r="A61" s="329">
        <v>55</v>
      </c>
      <c r="B61" s="301">
        <v>54481.51</v>
      </c>
      <c r="C61" s="226">
        <v>2012.03</v>
      </c>
      <c r="D61" s="226">
        <v>55871.66</v>
      </c>
      <c r="E61" s="228"/>
      <c r="F61" s="228"/>
      <c r="G61" s="228"/>
      <c r="H61" s="226"/>
    </row>
    <row r="62" spans="1:8" ht="12.75">
      <c r="A62" s="329">
        <v>56</v>
      </c>
      <c r="B62" s="301">
        <v>66696.41</v>
      </c>
      <c r="C62" s="226">
        <v>491670</v>
      </c>
      <c r="D62" s="226">
        <v>72023.62</v>
      </c>
      <c r="E62" s="228"/>
      <c r="F62" s="228"/>
      <c r="G62" s="228"/>
      <c r="H62" s="226"/>
    </row>
    <row r="63" spans="1:8" ht="12.75">
      <c r="A63" s="329">
        <v>57</v>
      </c>
      <c r="B63" s="301">
        <v>110432.73</v>
      </c>
      <c r="C63" s="226">
        <v>10022.34</v>
      </c>
      <c r="D63" s="226">
        <v>102484.11</v>
      </c>
      <c r="E63" s="228"/>
      <c r="F63" s="228"/>
      <c r="G63" s="228"/>
      <c r="H63" s="226"/>
    </row>
    <row r="64" spans="1:8" ht="12.75">
      <c r="A64" s="329">
        <v>59</v>
      </c>
      <c r="B64" s="301">
        <v>72706.8</v>
      </c>
      <c r="C64" s="226"/>
      <c r="D64" s="226"/>
      <c r="E64" s="228"/>
      <c r="F64" s="228"/>
      <c r="G64" s="228"/>
      <c r="H64" s="226"/>
    </row>
    <row r="65" spans="1:8" ht="12.75">
      <c r="A65" s="329">
        <v>60</v>
      </c>
      <c r="B65" s="301">
        <v>306798.8</v>
      </c>
      <c r="C65" s="226">
        <v>13627.12</v>
      </c>
      <c r="D65" s="226">
        <v>284135.5</v>
      </c>
      <c r="E65" s="228"/>
      <c r="F65" s="228"/>
      <c r="G65" s="228"/>
      <c r="H65" s="226"/>
    </row>
    <row r="66" spans="1:8" ht="12.75">
      <c r="A66" s="329">
        <v>63</v>
      </c>
      <c r="B66" s="301">
        <v>7980</v>
      </c>
      <c r="C66" s="226"/>
      <c r="D66" s="226"/>
      <c r="E66" s="228"/>
      <c r="F66" s="228"/>
      <c r="G66" s="228"/>
      <c r="H66" s="226"/>
    </row>
    <row r="67" spans="1:8" ht="12.75">
      <c r="A67" s="329">
        <v>66</v>
      </c>
      <c r="B67" s="301">
        <v>87809.46</v>
      </c>
      <c r="C67" s="226">
        <v>6792.64</v>
      </c>
      <c r="D67" s="226">
        <v>112861.04</v>
      </c>
      <c r="E67" s="228"/>
      <c r="F67" s="228"/>
      <c r="G67" s="228"/>
      <c r="H67" s="226"/>
    </row>
    <row r="68" spans="1:8" ht="12.75">
      <c r="A68" s="329">
        <v>68</v>
      </c>
      <c r="B68" s="301">
        <v>50273.73</v>
      </c>
      <c r="C68" s="226">
        <v>3937.64</v>
      </c>
      <c r="D68" s="226">
        <v>57140.93</v>
      </c>
      <c r="E68" s="228"/>
      <c r="F68" s="228"/>
      <c r="G68" s="228"/>
      <c r="H68" s="226"/>
    </row>
    <row r="69" spans="1:8" ht="12.75">
      <c r="A69" s="329">
        <v>69</v>
      </c>
      <c r="B69" s="301">
        <v>6994.47</v>
      </c>
      <c r="C69" s="226"/>
      <c r="D69" s="226"/>
      <c r="E69" s="228"/>
      <c r="F69" s="228"/>
      <c r="G69" s="228"/>
      <c r="H69" s="226"/>
    </row>
    <row r="70" spans="1:8" ht="12.75">
      <c r="A70" s="329">
        <v>70</v>
      </c>
      <c r="B70" s="301">
        <v>11708.21</v>
      </c>
      <c r="C70" s="226"/>
      <c r="D70" s="226"/>
      <c r="E70" s="228"/>
      <c r="F70" s="228"/>
      <c r="G70" s="228"/>
      <c r="H70" s="226"/>
    </row>
    <row r="71" spans="1:8" ht="12.75">
      <c r="A71" s="329">
        <v>75</v>
      </c>
      <c r="B71" s="301"/>
      <c r="C71" s="226">
        <v>1332.21</v>
      </c>
      <c r="D71" s="226">
        <v>8742.45</v>
      </c>
      <c r="E71" s="228"/>
      <c r="F71" s="228"/>
      <c r="G71" s="228"/>
      <c r="H71" s="226"/>
    </row>
    <row r="72" spans="1:8" ht="12.75">
      <c r="A72" s="329">
        <v>79</v>
      </c>
      <c r="B72" s="301">
        <v>139089.79</v>
      </c>
      <c r="C72" s="226">
        <v>40895.13</v>
      </c>
      <c r="D72" s="226">
        <v>237970.79</v>
      </c>
      <c r="E72" s="228"/>
      <c r="F72" s="228"/>
      <c r="G72" s="228"/>
      <c r="H72" s="226"/>
    </row>
    <row r="73" spans="1:8" ht="12.75">
      <c r="A73" s="329">
        <v>80</v>
      </c>
      <c r="B73" s="301">
        <v>12789.58</v>
      </c>
      <c r="C73" s="226"/>
      <c r="D73" s="226"/>
      <c r="E73" s="228"/>
      <c r="F73" s="228"/>
      <c r="G73" s="228"/>
      <c r="H73" s="226"/>
    </row>
    <row r="74" spans="1:8" ht="12.75">
      <c r="A74" s="329">
        <v>82</v>
      </c>
      <c r="B74" s="301">
        <v>110166.31</v>
      </c>
      <c r="C74" s="226"/>
      <c r="D74" s="226">
        <v>58704.74</v>
      </c>
      <c r="E74" s="228"/>
      <c r="F74" s="228"/>
      <c r="G74" s="228"/>
      <c r="H74" s="226"/>
    </row>
    <row r="75" spans="1:8" ht="12.75">
      <c r="A75" s="329">
        <v>85</v>
      </c>
      <c r="B75" s="301">
        <v>40152.83</v>
      </c>
      <c r="C75" s="226">
        <v>29368.53</v>
      </c>
      <c r="D75" s="226">
        <v>95152.17</v>
      </c>
      <c r="E75" s="228"/>
      <c r="F75" s="228"/>
      <c r="G75" s="228"/>
      <c r="H75" s="226"/>
    </row>
    <row r="76" spans="1:8" ht="12.75">
      <c r="A76" s="329">
        <v>86</v>
      </c>
      <c r="B76" s="301">
        <v>19326.83</v>
      </c>
      <c r="C76" s="226">
        <v>4860.32</v>
      </c>
      <c r="D76" s="226">
        <v>30128.63</v>
      </c>
      <c r="E76" s="228"/>
      <c r="F76" s="228"/>
      <c r="G76" s="228"/>
      <c r="H76" s="226"/>
    </row>
    <row r="77" spans="1:8" ht="12.75">
      <c r="A77" s="329">
        <v>87</v>
      </c>
      <c r="B77" s="301">
        <v>1606.7</v>
      </c>
      <c r="C77" s="226"/>
      <c r="D77" s="226"/>
      <c r="E77" s="228"/>
      <c r="F77" s="228"/>
      <c r="G77" s="228"/>
      <c r="H77" s="226"/>
    </row>
    <row r="78" spans="1:8" ht="12.75">
      <c r="A78" s="329">
        <v>88</v>
      </c>
      <c r="B78" s="301">
        <v>138961.9</v>
      </c>
      <c r="C78" s="226"/>
      <c r="D78" s="226"/>
      <c r="E78" s="228"/>
      <c r="F78" s="228"/>
      <c r="G78" s="228"/>
      <c r="H78" s="226"/>
    </row>
    <row r="79" spans="1:8" ht="12.75">
      <c r="A79" s="329">
        <v>89</v>
      </c>
      <c r="B79" s="301">
        <v>41.71</v>
      </c>
      <c r="C79" s="226"/>
      <c r="D79" s="226"/>
      <c r="E79" s="228"/>
      <c r="F79" s="228"/>
      <c r="G79" s="228"/>
      <c r="H79" s="226"/>
    </row>
    <row r="80" spans="1:8" ht="12.75">
      <c r="A80" s="329">
        <v>91</v>
      </c>
      <c r="B80" s="326">
        <v>18160</v>
      </c>
      <c r="C80" s="300">
        <v>1200</v>
      </c>
      <c r="D80" s="302">
        <v>9900</v>
      </c>
      <c r="E80" s="331"/>
      <c r="F80" s="301"/>
      <c r="G80" s="228"/>
      <c r="H80" s="226"/>
    </row>
    <row r="81" spans="1:8" ht="12.75">
      <c r="A81" s="329"/>
      <c r="B81" s="326"/>
      <c r="C81" s="300"/>
      <c r="D81" s="302"/>
      <c r="E81" s="331"/>
      <c r="F81" s="301"/>
      <c r="G81" s="228"/>
      <c r="H81" s="226"/>
    </row>
    <row r="82" spans="1:8" ht="12.75">
      <c r="A82" s="329"/>
      <c r="B82" s="326"/>
      <c r="C82" s="300"/>
      <c r="D82" s="302"/>
      <c r="E82" s="331"/>
      <c r="F82" s="301"/>
      <c r="G82" s="228"/>
      <c r="H82" s="226"/>
    </row>
    <row r="83" spans="1:8" ht="12.75">
      <c r="A83" s="329"/>
      <c r="B83" s="301"/>
      <c r="C83" s="226"/>
      <c r="D83" s="226"/>
      <c r="E83" s="228"/>
      <c r="F83" s="228"/>
      <c r="G83" s="228"/>
      <c r="H83" s="226"/>
    </row>
    <row r="84" spans="1:8" ht="12.75">
      <c r="A84" s="329"/>
      <c r="B84" s="301"/>
      <c r="C84" s="226"/>
      <c r="D84" s="226"/>
      <c r="E84" s="228"/>
      <c r="F84" s="228"/>
      <c r="G84" s="228"/>
      <c r="H84" s="226"/>
    </row>
    <row r="85" spans="1:8" ht="12.75">
      <c r="A85" s="329"/>
      <c r="B85" s="301"/>
      <c r="C85" s="226"/>
      <c r="D85" s="226"/>
      <c r="E85" s="228"/>
      <c r="F85" s="228"/>
      <c r="G85" s="228"/>
      <c r="H85" s="226"/>
    </row>
    <row r="86" spans="1:8" ht="12.75">
      <c r="A86" s="329"/>
      <c r="B86" s="301"/>
      <c r="C86" s="226"/>
      <c r="D86" s="226"/>
      <c r="E86" s="228"/>
      <c r="F86" s="228"/>
      <c r="G86" s="228"/>
      <c r="H86" s="226"/>
    </row>
    <row r="87" spans="1:8" ht="12.75">
      <c r="A87" s="329"/>
      <c r="B87" s="301"/>
      <c r="C87" s="226"/>
      <c r="D87" s="226"/>
      <c r="E87" s="228"/>
      <c r="F87" s="228"/>
      <c r="G87" s="228"/>
      <c r="H87" s="226"/>
    </row>
    <row r="88" spans="1:8" ht="12.75">
      <c r="A88" s="329"/>
      <c r="B88" s="301"/>
      <c r="C88" s="226"/>
      <c r="D88" s="226"/>
      <c r="E88" s="228"/>
      <c r="F88" s="228"/>
      <c r="G88" s="228"/>
      <c r="H88" s="226"/>
    </row>
    <row r="89" spans="1:8" ht="12.75">
      <c r="A89" s="329"/>
      <c r="B89" s="301"/>
      <c r="C89" s="226"/>
      <c r="D89" s="226"/>
      <c r="E89" s="228"/>
      <c r="F89" s="228"/>
      <c r="G89" s="228"/>
      <c r="H89" s="226"/>
    </row>
    <row r="90" spans="1:8" ht="13.5" thickBot="1">
      <c r="A90" s="330"/>
      <c r="B90" s="327"/>
      <c r="C90" s="226"/>
      <c r="D90" s="226"/>
      <c r="E90" s="228"/>
      <c r="F90" s="228"/>
      <c r="G90" s="228"/>
      <c r="H90" s="226"/>
    </row>
    <row r="91" spans="2:8" ht="13.5" thickBot="1">
      <c r="B91" s="259">
        <f aca="true" t="shared" si="0" ref="B91:H91">SUM(B7:B90)</f>
        <v>11592856.410000008</v>
      </c>
      <c r="C91" s="260">
        <f t="shared" si="0"/>
        <v>2894880.3599999994</v>
      </c>
      <c r="D91" s="260">
        <f t="shared" si="0"/>
        <v>12651701.03</v>
      </c>
      <c r="E91" s="259"/>
      <c r="F91" s="259">
        <f>SUM(F7:F90)</f>
        <v>1732014.85</v>
      </c>
      <c r="G91" s="259">
        <f>SUM(G7:G90)</f>
        <v>94808.18</v>
      </c>
      <c r="H91" s="260">
        <f t="shared" si="0"/>
        <v>588211.1</v>
      </c>
    </row>
    <row r="92" spans="2:8" ht="18.75" thickBot="1">
      <c r="B92" s="431">
        <f>B91+C91+D91</f>
        <v>27139437.800000004</v>
      </c>
      <c r="C92" s="432"/>
      <c r="D92" s="433"/>
      <c r="E92" s="320"/>
      <c r="F92" s="431">
        <f>F91+G91+H91</f>
        <v>2415034.13</v>
      </c>
      <c r="G92" s="432"/>
      <c r="H92" s="433"/>
    </row>
    <row r="93" spans="2:8" ht="24" thickBot="1">
      <c r="B93" s="434">
        <f>B92+F92</f>
        <v>29554471.930000003</v>
      </c>
      <c r="C93" s="435"/>
      <c r="D93" s="435"/>
      <c r="E93" s="435"/>
      <c r="F93" s="435"/>
      <c r="G93" s="435"/>
      <c r="H93" s="436"/>
    </row>
    <row r="95" ht="12.75">
      <c r="F95" t="s">
        <v>102</v>
      </c>
    </row>
    <row r="97" spans="2:8" ht="12.75">
      <c r="B97" s="420" t="s">
        <v>119</v>
      </c>
      <c r="C97" s="420"/>
      <c r="D97" s="420"/>
      <c r="E97" s="420"/>
      <c r="F97" s="420"/>
      <c r="H97" s="272"/>
    </row>
    <row r="98" spans="2:6" ht="12.75">
      <c r="B98" s="263" t="s">
        <v>106</v>
      </c>
      <c r="C98" s="265" t="s">
        <v>105</v>
      </c>
      <c r="D98" s="421" t="s">
        <v>103</v>
      </c>
      <c r="E98" s="265"/>
      <c r="F98" s="423" t="s">
        <v>104</v>
      </c>
    </row>
    <row r="99" spans="2:6" ht="12.75">
      <c r="B99" s="264" t="s">
        <v>33</v>
      </c>
      <c r="C99" s="266" t="s">
        <v>107</v>
      </c>
      <c r="D99" s="422"/>
      <c r="E99" s="321"/>
      <c r="F99" s="424"/>
    </row>
    <row r="100" spans="2:6" ht="12.75">
      <c r="B100" s="261">
        <f>B91+F91</f>
        <v>13324871.260000007</v>
      </c>
      <c r="C100" s="261">
        <f>C91+G91</f>
        <v>2989688.5399999996</v>
      </c>
      <c r="D100" s="261">
        <f>D91+H91</f>
        <v>13239912.129999999</v>
      </c>
      <c r="E100" s="261"/>
      <c r="F100" s="261">
        <f>B100+C100+D100</f>
        <v>29554471.930000007</v>
      </c>
    </row>
  </sheetData>
  <sheetProtection/>
  <mergeCells count="9">
    <mergeCell ref="B97:F97"/>
    <mergeCell ref="D98:D99"/>
    <mergeCell ref="F98:F99"/>
    <mergeCell ref="B3:H3"/>
    <mergeCell ref="B4:D4"/>
    <mergeCell ref="F4:H4"/>
    <mergeCell ref="B92:D92"/>
    <mergeCell ref="F92:H92"/>
    <mergeCell ref="B93:H93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2">
      <selection activeCell="G16" sqref="G16"/>
    </sheetView>
  </sheetViews>
  <sheetFormatPr defaultColWidth="9.00390625" defaultRowHeight="12.75"/>
  <cols>
    <col min="1" max="1" width="21.375" style="0" customWidth="1"/>
    <col min="2" max="2" width="19.00390625" style="0" customWidth="1"/>
    <col min="3" max="3" width="15.875" style="0" customWidth="1"/>
    <col min="4" max="4" width="14.125" style="0" customWidth="1"/>
    <col min="5" max="5" width="14.75390625" style="0" customWidth="1"/>
    <col min="6" max="6" width="21.875" style="0" customWidth="1"/>
    <col min="7" max="7" width="18.875" style="0" customWidth="1"/>
  </cols>
  <sheetData>
    <row r="1" ht="12.75">
      <c r="A1" t="s">
        <v>120</v>
      </c>
    </row>
    <row r="2" ht="13.5" thickBot="1"/>
    <row r="3" spans="1:9" ht="16.5" thickBot="1">
      <c r="A3" s="426" t="s">
        <v>122</v>
      </c>
      <c r="B3" s="426"/>
      <c r="C3" s="426"/>
      <c r="D3" s="426"/>
      <c r="E3" s="426"/>
      <c r="F3" s="426"/>
      <c r="G3" s="427"/>
      <c r="H3" s="342"/>
      <c r="I3" s="344"/>
    </row>
    <row r="4" spans="1:9" ht="13.5" thickBot="1">
      <c r="A4" s="442" t="s">
        <v>88</v>
      </c>
      <c r="B4" s="429"/>
      <c r="C4" s="429"/>
      <c r="D4" s="319"/>
      <c r="E4" s="428" t="s">
        <v>1</v>
      </c>
      <c r="F4" s="429"/>
      <c r="G4" s="430"/>
      <c r="H4" s="345" t="s">
        <v>123</v>
      </c>
      <c r="I4" s="344"/>
    </row>
    <row r="5" spans="1:9" ht="13.5" thickBot="1">
      <c r="A5" s="276" t="s">
        <v>75</v>
      </c>
      <c r="B5" s="217" t="s">
        <v>76</v>
      </c>
      <c r="C5" s="219" t="s">
        <v>77</v>
      </c>
      <c r="D5" s="219"/>
      <c r="E5" s="219" t="s">
        <v>75</v>
      </c>
      <c r="F5" s="219" t="s">
        <v>76</v>
      </c>
      <c r="G5" s="217" t="s">
        <v>77</v>
      </c>
      <c r="H5" s="341" t="s">
        <v>75</v>
      </c>
      <c r="I5" s="343"/>
    </row>
    <row r="6" spans="1:9" ht="13.5" thickBot="1">
      <c r="A6" s="322" t="s">
        <v>94</v>
      </c>
      <c r="B6" s="258" t="s">
        <v>101</v>
      </c>
      <c r="C6" s="220" t="s">
        <v>72</v>
      </c>
      <c r="D6" s="220" t="s">
        <v>117</v>
      </c>
      <c r="E6" s="215" t="s">
        <v>74</v>
      </c>
      <c r="F6" s="215" t="s">
        <v>73</v>
      </c>
      <c r="G6" s="216" t="s">
        <v>72</v>
      </c>
      <c r="H6" s="345" t="s">
        <v>124</v>
      </c>
      <c r="I6" s="346"/>
    </row>
    <row r="7" spans="1:9" ht="13.5" thickBot="1">
      <c r="A7" s="259">
        <f>12085253.32</f>
        <v>12085253.32</v>
      </c>
      <c r="B7" s="260">
        <f>2557881.98</f>
        <v>2557881.98</v>
      </c>
      <c r="C7" s="260">
        <f>13294366.92</f>
        <v>13294366.92</v>
      </c>
      <c r="D7" s="259"/>
      <c r="E7" s="259">
        <f>1677753.1</f>
        <v>1677753.1</v>
      </c>
      <c r="F7" s="259">
        <f>175303.39</f>
        <v>175303.39</v>
      </c>
      <c r="G7" s="260">
        <f>656303.76</f>
        <v>656303.76</v>
      </c>
      <c r="H7" s="444">
        <f>33916.6</f>
        <v>33916.6</v>
      </c>
      <c r="I7" s="445"/>
    </row>
    <row r="8" spans="1:9" ht="18.75" thickBot="1">
      <c r="A8" s="431">
        <f>A7+B7+C7</f>
        <v>27937502.22</v>
      </c>
      <c r="B8" s="432"/>
      <c r="C8" s="433"/>
      <c r="D8" s="320"/>
      <c r="E8" s="431">
        <f>E7+F7+G7</f>
        <v>2509360.25</v>
      </c>
      <c r="F8" s="432"/>
      <c r="G8" s="433"/>
      <c r="H8" s="347"/>
      <c r="I8" s="344"/>
    </row>
    <row r="9" spans="1:7" ht="24" thickBot="1">
      <c r="A9" s="434">
        <f>A8+E8+H7</f>
        <v>30480779.07</v>
      </c>
      <c r="B9" s="435"/>
      <c r="C9" s="435"/>
      <c r="D9" s="435"/>
      <c r="E9" s="435"/>
      <c r="F9" s="435"/>
      <c r="G9" s="436"/>
    </row>
    <row r="13" spans="1:7" ht="12.75">
      <c r="A13" s="420" t="s">
        <v>121</v>
      </c>
      <c r="B13" s="420"/>
      <c r="C13" s="420"/>
      <c r="D13" s="420"/>
      <c r="E13" s="420"/>
      <c r="G13" s="272"/>
    </row>
    <row r="14" spans="1:5" ht="12.75">
      <c r="A14" s="263" t="s">
        <v>106</v>
      </c>
      <c r="B14" s="265" t="s">
        <v>105</v>
      </c>
      <c r="C14" s="421" t="s">
        <v>103</v>
      </c>
      <c r="D14" s="265"/>
      <c r="E14" s="423" t="s">
        <v>104</v>
      </c>
    </row>
    <row r="15" spans="1:5" ht="12.75">
      <c r="A15" s="264" t="s">
        <v>33</v>
      </c>
      <c r="B15" s="266" t="s">
        <v>107</v>
      </c>
      <c r="C15" s="422"/>
      <c r="D15" s="321"/>
      <c r="E15" s="424"/>
    </row>
    <row r="16" spans="1:5" ht="12.75">
      <c r="A16" s="261">
        <f>A7+E7</f>
        <v>13763006.42</v>
      </c>
      <c r="B16" s="261">
        <f>B7+F7</f>
        <v>2733185.37</v>
      </c>
      <c r="C16" s="261">
        <f>C7+G7</f>
        <v>13950670.68</v>
      </c>
      <c r="D16" s="261"/>
      <c r="E16" s="261">
        <f>A16+B16+C16</f>
        <v>30446862.47</v>
      </c>
    </row>
  </sheetData>
  <sheetProtection/>
  <mergeCells count="10">
    <mergeCell ref="A9:G9"/>
    <mergeCell ref="A13:E13"/>
    <mergeCell ref="C14:C15"/>
    <mergeCell ref="E14:E15"/>
    <mergeCell ref="H7:I7"/>
    <mergeCell ref="A3:G3"/>
    <mergeCell ref="A4:C4"/>
    <mergeCell ref="E4:G4"/>
    <mergeCell ref="A8:C8"/>
    <mergeCell ref="E8:G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6">
      <selection activeCell="F22" sqref="F22"/>
    </sheetView>
  </sheetViews>
  <sheetFormatPr defaultColWidth="9.00390625" defaultRowHeight="12.75"/>
  <cols>
    <col min="1" max="1" width="19.625" style="0" customWidth="1"/>
    <col min="2" max="2" width="25.125" style="0" customWidth="1"/>
    <col min="3" max="3" width="18.625" style="0" customWidth="1"/>
    <col min="4" max="4" width="17.00390625" style="0" customWidth="1"/>
    <col min="5" max="5" width="17.75390625" style="0" customWidth="1"/>
    <col min="6" max="6" width="17.125" style="0" customWidth="1"/>
    <col min="7" max="7" width="14.625" style="0" customWidth="1"/>
    <col min="8" max="8" width="5.75390625" style="0" customWidth="1"/>
    <col min="9" max="9" width="10.625" style="0" customWidth="1"/>
    <col min="10" max="10" width="4.75390625" style="0" customWidth="1"/>
    <col min="11" max="11" width="5.25390625" style="0" customWidth="1"/>
    <col min="12" max="12" width="4.75390625" style="0" customWidth="1"/>
    <col min="13" max="13" width="4.875" style="0" customWidth="1"/>
    <col min="14" max="14" width="5.25390625" style="0" customWidth="1"/>
    <col min="15" max="15" width="5.00390625" style="0" customWidth="1"/>
    <col min="16" max="16" width="5.375" style="0" customWidth="1"/>
    <col min="17" max="17" width="5.25390625" style="0" customWidth="1"/>
    <col min="18" max="18" width="4.875" style="0" customWidth="1"/>
    <col min="19" max="19" width="5.375" style="0" customWidth="1"/>
    <col min="20" max="23" width="4.875" style="0" customWidth="1"/>
  </cols>
  <sheetData>
    <row r="1" ht="21" customHeight="1">
      <c r="A1" s="369"/>
    </row>
    <row r="2" ht="12.75">
      <c r="A2" s="369"/>
    </row>
    <row r="3" ht="13.5" customHeight="1">
      <c r="A3" s="369"/>
    </row>
    <row r="4" ht="46.5" customHeight="1">
      <c r="A4" s="369"/>
    </row>
    <row r="5" ht="51.75" customHeight="1">
      <c r="A5" t="s">
        <v>120</v>
      </c>
    </row>
    <row r="6" ht="58.5" customHeight="1" thickBot="1"/>
    <row r="7" spans="1:9" ht="48.75" customHeight="1" thickBot="1">
      <c r="A7" s="426" t="s">
        <v>126</v>
      </c>
      <c r="B7" s="426"/>
      <c r="C7" s="426"/>
      <c r="D7" s="426"/>
      <c r="E7" s="426"/>
      <c r="F7" s="426"/>
      <c r="G7" s="427"/>
      <c r="H7" s="342"/>
      <c r="I7" s="344"/>
    </row>
    <row r="8" spans="1:9" ht="70.5" customHeight="1" thickBot="1">
      <c r="A8" s="442" t="s">
        <v>88</v>
      </c>
      <c r="B8" s="429"/>
      <c r="C8" s="429"/>
      <c r="D8" s="319"/>
      <c r="E8" s="428" t="s">
        <v>1</v>
      </c>
      <c r="F8" s="429"/>
      <c r="G8" s="430"/>
      <c r="H8" s="345" t="s">
        <v>123</v>
      </c>
      <c r="I8" s="344"/>
    </row>
    <row r="9" spans="1:9" ht="13.5" thickBot="1">
      <c r="A9" s="276" t="s">
        <v>75</v>
      </c>
      <c r="B9" s="217" t="s">
        <v>76</v>
      </c>
      <c r="C9" s="219" t="s">
        <v>77</v>
      </c>
      <c r="D9" s="219"/>
      <c r="E9" s="219" t="s">
        <v>75</v>
      </c>
      <c r="F9" s="219" t="s">
        <v>76</v>
      </c>
      <c r="G9" s="217" t="s">
        <v>77</v>
      </c>
      <c r="H9" s="341" t="s">
        <v>75</v>
      </c>
      <c r="I9" s="343"/>
    </row>
    <row r="10" spans="1:9" ht="13.5" thickBot="1">
      <c r="A10" s="322" t="s">
        <v>94</v>
      </c>
      <c r="B10" s="258" t="s">
        <v>101</v>
      </c>
      <c r="C10" s="220" t="s">
        <v>72</v>
      </c>
      <c r="D10" s="220" t="s">
        <v>117</v>
      </c>
      <c r="E10" s="215" t="s">
        <v>74</v>
      </c>
      <c r="F10" s="215" t="s">
        <v>73</v>
      </c>
      <c r="G10" s="216" t="s">
        <v>72</v>
      </c>
      <c r="H10" s="345" t="s">
        <v>124</v>
      </c>
      <c r="I10" s="346"/>
    </row>
    <row r="11" spans="1:9" ht="13.5" thickBot="1">
      <c r="A11" s="259">
        <f>11997911.25</f>
        <v>11997911.25</v>
      </c>
      <c r="B11" s="260">
        <f>2796714.28</f>
        <v>2796714.28</v>
      </c>
      <c r="C11" s="260">
        <f>14678902.38</f>
        <v>14678902.38</v>
      </c>
      <c r="D11" s="259"/>
      <c r="E11" s="259">
        <f>1591932.06</f>
        <v>1591932.06</v>
      </c>
      <c r="F11" s="259">
        <f>130713.12</f>
        <v>130713.12</v>
      </c>
      <c r="G11" s="260">
        <f>590701.45</f>
        <v>590701.45</v>
      </c>
      <c r="H11" s="444">
        <f>47389.54</f>
        <v>47389.54</v>
      </c>
      <c r="I11" s="445"/>
    </row>
    <row r="12" spans="1:9" ht="18.75" thickBot="1">
      <c r="A12" s="431">
        <f>A11+B11+C11</f>
        <v>29473527.91</v>
      </c>
      <c r="B12" s="432"/>
      <c r="C12" s="433"/>
      <c r="D12" s="320"/>
      <c r="E12" s="431">
        <f>E11+F11+G11</f>
        <v>2313346.63</v>
      </c>
      <c r="F12" s="432"/>
      <c r="G12" s="433"/>
      <c r="H12" s="347"/>
      <c r="I12" s="344"/>
    </row>
    <row r="13" spans="1:7" ht="24" thickBot="1">
      <c r="A13" s="434">
        <f>A12+E12+H11</f>
        <v>31834264.08</v>
      </c>
      <c r="B13" s="435"/>
      <c r="C13" s="435"/>
      <c r="D13" s="435"/>
      <c r="E13" s="435"/>
      <c r="F13" s="435"/>
      <c r="G13" s="436"/>
    </row>
    <row r="17" spans="1:7" ht="12.75">
      <c r="A17" s="420" t="s">
        <v>127</v>
      </c>
      <c r="B17" s="420"/>
      <c r="C17" s="420"/>
      <c r="D17" s="420"/>
      <c r="E17" s="420"/>
      <c r="G17" s="272"/>
    </row>
    <row r="18" spans="1:5" ht="12.75">
      <c r="A18" s="263" t="s">
        <v>106</v>
      </c>
      <c r="B18" s="265" t="s">
        <v>105</v>
      </c>
      <c r="C18" s="421" t="s">
        <v>103</v>
      </c>
      <c r="D18" s="265"/>
      <c r="E18" s="423" t="s">
        <v>104</v>
      </c>
    </row>
    <row r="19" spans="1:5" ht="12.75">
      <c r="A19" s="264" t="s">
        <v>33</v>
      </c>
      <c r="B19" s="266" t="s">
        <v>107</v>
      </c>
      <c r="C19" s="422"/>
      <c r="D19" s="321"/>
      <c r="E19" s="424"/>
    </row>
    <row r="20" spans="1:5" ht="12.75">
      <c r="A20" s="261">
        <f>A11+E11</f>
        <v>13589843.31</v>
      </c>
      <c r="B20" s="261">
        <f>B11+F11+H11</f>
        <v>2974816.94</v>
      </c>
      <c r="C20" s="261">
        <f>C11+G11</f>
        <v>15269603.83</v>
      </c>
      <c r="D20" s="261"/>
      <c r="E20" s="261">
        <f>A20+B20+C20</f>
        <v>31834264.08</v>
      </c>
    </row>
  </sheetData>
  <sheetProtection/>
  <mergeCells count="10">
    <mergeCell ref="A7:G7"/>
    <mergeCell ref="A8:C8"/>
    <mergeCell ref="E8:G8"/>
    <mergeCell ref="H11:I11"/>
    <mergeCell ref="A12:C12"/>
    <mergeCell ref="E12:G12"/>
    <mergeCell ref="A13:G13"/>
    <mergeCell ref="A17:E17"/>
    <mergeCell ref="C18:C19"/>
    <mergeCell ref="E18:E1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X8"/>
  <sheetViews>
    <sheetView zoomScalePageLayoutView="0" workbookViewId="0" topLeftCell="A1">
      <selection activeCell="A1" sqref="A1:X10"/>
    </sheetView>
  </sheetViews>
  <sheetFormatPr defaultColWidth="9.00390625" defaultRowHeight="12.75"/>
  <sheetData>
    <row r="1" spans="1:24" ht="14.25">
      <c r="A1" s="351"/>
      <c r="B1" s="446" t="s">
        <v>13</v>
      </c>
      <c r="C1" s="446"/>
      <c r="D1" s="446"/>
      <c r="E1" s="446"/>
      <c r="F1" s="446"/>
      <c r="G1" s="446"/>
      <c r="H1" s="446"/>
      <c r="I1" s="446"/>
      <c r="J1" s="446"/>
      <c r="K1" s="446"/>
      <c r="L1" s="446"/>
      <c r="M1" s="446"/>
      <c r="N1" s="446"/>
      <c r="O1" s="446"/>
      <c r="P1" s="446"/>
      <c r="Q1" s="446"/>
      <c r="R1" s="446"/>
      <c r="S1" s="368"/>
      <c r="T1" s="351"/>
      <c r="U1" s="351"/>
      <c r="V1" s="351"/>
      <c r="W1" s="351"/>
      <c r="X1" s="351"/>
    </row>
    <row r="2" spans="1:24" ht="13.5" thickBot="1">
      <c r="A2" s="351"/>
      <c r="B2" s="351"/>
      <c r="C2" s="351"/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351"/>
      <c r="P2" s="351"/>
      <c r="Q2" s="351"/>
      <c r="R2" s="351"/>
      <c r="S2" s="351"/>
      <c r="T2" s="351"/>
      <c r="U2" s="351"/>
      <c r="V2" s="351"/>
      <c r="W2" s="351"/>
      <c r="X2" s="351"/>
    </row>
    <row r="3" spans="1:24" ht="13.5" thickBot="1">
      <c r="A3" s="447" t="s">
        <v>13</v>
      </c>
      <c r="B3" s="449" t="s">
        <v>125</v>
      </c>
      <c r="C3" s="450"/>
      <c r="D3" s="450"/>
      <c r="E3" s="450"/>
      <c r="F3" s="450"/>
      <c r="G3" s="450"/>
      <c r="H3" s="450"/>
      <c r="I3" s="450"/>
      <c r="J3" s="450"/>
      <c r="K3" s="450"/>
      <c r="L3" s="450"/>
      <c r="M3" s="450"/>
      <c r="N3" s="450"/>
      <c r="O3" s="450"/>
      <c r="P3" s="450"/>
      <c r="Q3" s="450"/>
      <c r="R3" s="450"/>
      <c r="S3" s="450"/>
      <c r="T3" s="450"/>
      <c r="U3" s="351"/>
      <c r="V3" s="351"/>
      <c r="W3" s="351"/>
      <c r="X3" s="351"/>
    </row>
    <row r="4" spans="1:24" ht="13.5" thickBot="1">
      <c r="A4" s="448"/>
      <c r="B4" s="370">
        <v>1996</v>
      </c>
      <c r="C4" s="371">
        <v>1997</v>
      </c>
      <c r="D4" s="372">
        <v>1998</v>
      </c>
      <c r="E4" s="371">
        <v>1999</v>
      </c>
      <c r="F4" s="372">
        <v>2000</v>
      </c>
      <c r="G4" s="371">
        <v>2001</v>
      </c>
      <c r="H4" s="372">
        <v>2002</v>
      </c>
      <c r="I4" s="371">
        <v>2003</v>
      </c>
      <c r="J4" s="372">
        <v>2004</v>
      </c>
      <c r="K4" s="371">
        <v>2005</v>
      </c>
      <c r="L4" s="373">
        <v>2006</v>
      </c>
      <c r="M4" s="373">
        <v>2007</v>
      </c>
      <c r="N4" s="373">
        <v>2008</v>
      </c>
      <c r="O4" s="373">
        <v>2009</v>
      </c>
      <c r="P4" s="373">
        <v>2010</v>
      </c>
      <c r="Q4" s="373">
        <v>2011</v>
      </c>
      <c r="R4" s="373">
        <v>2012</v>
      </c>
      <c r="S4" s="373">
        <v>2013</v>
      </c>
      <c r="T4" s="371">
        <v>2014</v>
      </c>
      <c r="U4" s="374">
        <v>2015</v>
      </c>
      <c r="V4" s="371">
        <v>2016</v>
      </c>
      <c r="W4" s="374">
        <v>2017</v>
      </c>
      <c r="X4" s="351"/>
    </row>
    <row r="5" spans="1:24" ht="84.75" thickBot="1">
      <c r="A5" s="352" t="s">
        <v>14</v>
      </c>
      <c r="B5" s="355">
        <v>58</v>
      </c>
      <c r="C5" s="356">
        <v>48</v>
      </c>
      <c r="D5" s="355">
        <v>41</v>
      </c>
      <c r="E5" s="356">
        <v>58</v>
      </c>
      <c r="F5" s="355">
        <v>41</v>
      </c>
      <c r="G5" s="356">
        <v>18</v>
      </c>
      <c r="H5" s="355">
        <v>38</v>
      </c>
      <c r="I5" s="356">
        <v>49</v>
      </c>
      <c r="J5" s="355">
        <v>61</v>
      </c>
      <c r="K5" s="356">
        <v>37</v>
      </c>
      <c r="L5" s="357">
        <v>39</v>
      </c>
      <c r="M5" s="357">
        <v>72</v>
      </c>
      <c r="N5" s="357">
        <v>39</v>
      </c>
      <c r="O5" s="357">
        <v>42</v>
      </c>
      <c r="P5" s="357">
        <v>39</v>
      </c>
      <c r="Q5" s="357">
        <v>52</v>
      </c>
      <c r="R5" s="357">
        <v>35</v>
      </c>
      <c r="S5" s="357">
        <v>32</v>
      </c>
      <c r="T5" s="358">
        <v>34</v>
      </c>
      <c r="U5" s="359">
        <v>26</v>
      </c>
      <c r="V5" s="358"/>
      <c r="W5" s="360"/>
      <c r="X5" s="351"/>
    </row>
    <row r="6" spans="1:24" ht="120.75" thickBot="1">
      <c r="A6" s="353" t="s">
        <v>15</v>
      </c>
      <c r="B6" s="361">
        <v>150</v>
      </c>
      <c r="C6" s="362">
        <v>131</v>
      </c>
      <c r="D6" s="361">
        <v>117</v>
      </c>
      <c r="E6" s="362">
        <v>113</v>
      </c>
      <c r="F6" s="361">
        <v>98</v>
      </c>
      <c r="G6" s="362">
        <v>68</v>
      </c>
      <c r="H6" s="361">
        <v>62</v>
      </c>
      <c r="I6" s="362">
        <v>84</v>
      </c>
      <c r="J6" s="361">
        <v>118</v>
      </c>
      <c r="K6" s="362">
        <v>91</v>
      </c>
      <c r="L6" s="363">
        <v>89</v>
      </c>
      <c r="M6" s="363">
        <v>133</v>
      </c>
      <c r="N6" s="363">
        <v>87</v>
      </c>
      <c r="O6" s="363">
        <v>98</v>
      </c>
      <c r="P6" s="363">
        <v>95</v>
      </c>
      <c r="Q6" s="363">
        <v>109</v>
      </c>
      <c r="R6" s="363">
        <v>120</v>
      </c>
      <c r="S6" s="363">
        <v>98</v>
      </c>
      <c r="T6" s="362">
        <v>98</v>
      </c>
      <c r="U6" s="359">
        <v>82</v>
      </c>
      <c r="V6" s="362"/>
      <c r="W6" s="360"/>
      <c r="X6" s="351"/>
    </row>
    <row r="7" spans="1:24" ht="72.75" thickBot="1">
      <c r="A7" s="352" t="s">
        <v>16</v>
      </c>
      <c r="B7" s="355">
        <v>60</v>
      </c>
      <c r="C7" s="356">
        <v>43</v>
      </c>
      <c r="D7" s="355">
        <v>40</v>
      </c>
      <c r="E7" s="356">
        <v>29</v>
      </c>
      <c r="F7" s="355">
        <v>29</v>
      </c>
      <c r="G7" s="356">
        <v>11</v>
      </c>
      <c r="H7" s="355">
        <v>37</v>
      </c>
      <c r="I7" s="356">
        <v>60</v>
      </c>
      <c r="J7" s="355">
        <v>61</v>
      </c>
      <c r="K7" s="356">
        <v>40</v>
      </c>
      <c r="L7" s="357">
        <v>35</v>
      </c>
      <c r="M7" s="357">
        <v>54</v>
      </c>
      <c r="N7" s="357">
        <v>35</v>
      </c>
      <c r="O7" s="357">
        <v>55</v>
      </c>
      <c r="P7" s="357">
        <v>35</v>
      </c>
      <c r="Q7" s="357">
        <v>40</v>
      </c>
      <c r="R7" s="357">
        <v>42</v>
      </c>
      <c r="S7" s="357">
        <v>26</v>
      </c>
      <c r="T7" s="356">
        <v>33</v>
      </c>
      <c r="U7" s="359">
        <v>29</v>
      </c>
      <c r="V7" s="356"/>
      <c r="W7" s="360"/>
      <c r="X7" s="351"/>
    </row>
    <row r="8" spans="1:24" ht="132.75" thickBot="1">
      <c r="A8" s="354" t="s">
        <v>17</v>
      </c>
      <c r="B8" s="364">
        <v>52</v>
      </c>
      <c r="C8" s="358">
        <v>42</v>
      </c>
      <c r="D8" s="364">
        <v>44</v>
      </c>
      <c r="E8" s="358">
        <v>54</v>
      </c>
      <c r="F8" s="364">
        <v>47</v>
      </c>
      <c r="G8" s="358">
        <v>35</v>
      </c>
      <c r="H8" s="364">
        <v>39</v>
      </c>
      <c r="I8" s="358">
        <v>53</v>
      </c>
      <c r="J8" s="364">
        <v>63</v>
      </c>
      <c r="K8" s="358">
        <v>66</v>
      </c>
      <c r="L8" s="365">
        <v>57</v>
      </c>
      <c r="M8" s="365">
        <v>78</v>
      </c>
      <c r="N8" s="365">
        <v>52</v>
      </c>
      <c r="O8" s="365">
        <v>53</v>
      </c>
      <c r="P8" s="365">
        <v>57</v>
      </c>
      <c r="Q8" s="365">
        <v>60</v>
      </c>
      <c r="R8" s="365">
        <v>61</v>
      </c>
      <c r="S8" s="365">
        <v>54</v>
      </c>
      <c r="T8" s="358">
        <v>59</v>
      </c>
      <c r="U8" s="366">
        <v>51</v>
      </c>
      <c r="V8" s="358"/>
      <c r="W8" s="367"/>
      <c r="X8" s="351"/>
    </row>
  </sheetData>
  <sheetProtection/>
  <mergeCells count="3">
    <mergeCell ref="B1:R1"/>
    <mergeCell ref="A3:A4"/>
    <mergeCell ref="B3:T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U124"/>
  <sheetViews>
    <sheetView zoomScalePageLayoutView="0" workbookViewId="0" topLeftCell="A60">
      <selection activeCell="H110" sqref="H110"/>
    </sheetView>
  </sheetViews>
  <sheetFormatPr defaultColWidth="8.75390625" defaultRowHeight="12.75"/>
  <cols>
    <col min="1" max="1" width="7.875" style="16" customWidth="1"/>
    <col min="2" max="2" width="11.875" style="1" customWidth="1"/>
    <col min="3" max="3" width="7.25390625" style="1" customWidth="1"/>
    <col min="4" max="4" width="11.25390625" style="1" customWidth="1"/>
    <col min="5" max="5" width="18.375" style="1" customWidth="1"/>
    <col min="6" max="6" width="12.00390625" style="1" customWidth="1"/>
    <col min="7" max="7" width="6.75390625" style="1" bestFit="1" customWidth="1"/>
    <col min="8" max="8" width="12.00390625" style="1" customWidth="1"/>
    <col min="9" max="9" width="18.75390625" style="1" customWidth="1"/>
    <col min="10" max="10" width="11.25390625" style="1" customWidth="1"/>
    <col min="11" max="16384" width="8.75390625" style="1" customWidth="1"/>
  </cols>
  <sheetData>
    <row r="2" ht="16.5" thickBot="1"/>
    <row r="3" spans="1:10" ht="20.25" customHeight="1" thickBot="1">
      <c r="A3" s="379" t="s">
        <v>18</v>
      </c>
      <c r="B3" s="387" t="s">
        <v>44</v>
      </c>
      <c r="C3" s="388"/>
      <c r="D3" s="388"/>
      <c r="E3" s="388"/>
      <c r="F3" s="388"/>
      <c r="G3" s="388"/>
      <c r="H3" s="388"/>
      <c r="I3" s="388"/>
      <c r="J3" s="389"/>
    </row>
    <row r="4" spans="1:10" ht="19.5" customHeight="1" thickBot="1">
      <c r="A4" s="380"/>
      <c r="B4" s="387" t="s">
        <v>24</v>
      </c>
      <c r="C4" s="388"/>
      <c r="D4" s="388"/>
      <c r="E4" s="388"/>
      <c r="F4" s="388"/>
      <c r="G4" s="388"/>
      <c r="H4" s="388"/>
      <c r="I4" s="388"/>
      <c r="J4" s="389"/>
    </row>
    <row r="5" spans="1:10" ht="21.75" customHeight="1" thickBot="1">
      <c r="A5" s="380"/>
      <c r="B5" s="387" t="s">
        <v>46</v>
      </c>
      <c r="C5" s="388"/>
      <c r="D5" s="388"/>
      <c r="E5" s="388"/>
      <c r="F5" s="389"/>
      <c r="G5" s="387" t="s">
        <v>47</v>
      </c>
      <c r="H5" s="388"/>
      <c r="I5" s="388"/>
      <c r="J5" s="389"/>
    </row>
    <row r="6" spans="1:10" ht="21" customHeight="1" thickBot="1">
      <c r="A6" s="381"/>
      <c r="B6" s="387" t="s">
        <v>25</v>
      </c>
      <c r="C6" s="388"/>
      <c r="D6" s="388"/>
      <c r="E6" s="388"/>
      <c r="F6" s="389"/>
      <c r="G6" s="387" t="s">
        <v>25</v>
      </c>
      <c r="H6" s="388"/>
      <c r="I6" s="388"/>
      <c r="J6" s="389"/>
    </row>
    <row r="7" spans="1:10" ht="16.5" thickBot="1">
      <c r="A7" s="27" t="s">
        <v>26</v>
      </c>
      <c r="B7" s="22" t="s">
        <v>29</v>
      </c>
      <c r="C7" s="31" t="s">
        <v>31</v>
      </c>
      <c r="D7" s="23" t="s">
        <v>34</v>
      </c>
      <c r="E7" s="31" t="s">
        <v>37</v>
      </c>
      <c r="F7" s="21" t="s">
        <v>39</v>
      </c>
      <c r="G7" s="22" t="s">
        <v>40</v>
      </c>
      <c r="H7" s="32" t="s">
        <v>41</v>
      </c>
      <c r="I7" s="31" t="s">
        <v>43</v>
      </c>
      <c r="J7" s="21" t="s">
        <v>45</v>
      </c>
    </row>
    <row r="8" spans="1:10" ht="51.75" customHeight="1">
      <c r="A8" s="17"/>
      <c r="B8" s="152" t="s">
        <v>53</v>
      </c>
      <c r="C8" s="153" t="s">
        <v>30</v>
      </c>
      <c r="D8" s="154" t="s">
        <v>54</v>
      </c>
      <c r="E8" s="153" t="s">
        <v>58</v>
      </c>
      <c r="F8" s="155" t="s">
        <v>38</v>
      </c>
      <c r="G8" s="152" t="s">
        <v>30</v>
      </c>
      <c r="H8" s="156" t="s">
        <v>56</v>
      </c>
      <c r="I8" s="153" t="s">
        <v>57</v>
      </c>
      <c r="J8" s="155" t="s">
        <v>38</v>
      </c>
    </row>
    <row r="9" spans="1:10" s="3" customFormat="1" ht="15.75">
      <c r="A9" s="28">
        <v>2004</v>
      </c>
      <c r="B9" s="40">
        <f>C9+G9</f>
        <v>273</v>
      </c>
      <c r="C9" s="11">
        <f>D9+E9+F9</f>
        <v>190</v>
      </c>
      <c r="D9" s="41">
        <v>91</v>
      </c>
      <c r="E9" s="42">
        <v>50</v>
      </c>
      <c r="F9" s="43">
        <v>49</v>
      </c>
      <c r="G9" s="40">
        <f>H9+I9+J9</f>
        <v>83</v>
      </c>
      <c r="H9" s="46">
        <v>43</v>
      </c>
      <c r="I9" s="42">
        <v>24</v>
      </c>
      <c r="J9" s="43">
        <v>16</v>
      </c>
    </row>
    <row r="10" spans="1:10" ht="15.75">
      <c r="A10" s="18">
        <v>2005</v>
      </c>
      <c r="B10" s="30">
        <f>C10+G10</f>
        <v>281</v>
      </c>
      <c r="C10" s="11">
        <f>D10+E10+F10</f>
        <v>195</v>
      </c>
      <c r="D10" s="44">
        <v>89</v>
      </c>
      <c r="E10" s="20">
        <v>54</v>
      </c>
      <c r="F10" s="45">
        <v>52</v>
      </c>
      <c r="G10" s="40">
        <f>H10+I10+J10</f>
        <v>86</v>
      </c>
      <c r="H10" s="47">
        <v>42</v>
      </c>
      <c r="I10" s="20">
        <v>25</v>
      </c>
      <c r="J10" s="45">
        <v>19</v>
      </c>
    </row>
    <row r="11" spans="1:10" ht="16.5" thickBot="1">
      <c r="A11" s="29">
        <v>2006</v>
      </c>
      <c r="B11" s="39">
        <f>C11+G11</f>
        <v>256</v>
      </c>
      <c r="C11" s="157">
        <f>D11+E11+F11</f>
        <v>169</v>
      </c>
      <c r="D11" s="34">
        <v>85</v>
      </c>
      <c r="E11" s="33">
        <v>27</v>
      </c>
      <c r="F11" s="35">
        <v>57</v>
      </c>
      <c r="G11" s="158">
        <f>H11+I11+J11</f>
        <v>87</v>
      </c>
      <c r="H11" s="48">
        <v>42</v>
      </c>
      <c r="I11" s="33">
        <v>26</v>
      </c>
      <c r="J11" s="35">
        <v>19</v>
      </c>
    </row>
    <row r="12" spans="1:10" ht="15.75">
      <c r="A12" s="49"/>
      <c r="B12" s="50"/>
      <c r="C12" s="50"/>
      <c r="D12" s="9"/>
      <c r="E12" s="9"/>
      <c r="F12" s="9"/>
      <c r="G12" s="50"/>
      <c r="H12" s="9"/>
      <c r="I12" s="9"/>
      <c r="J12" s="9"/>
    </row>
    <row r="13" spans="1:10" ht="15.75">
      <c r="A13" s="49"/>
      <c r="B13" s="50"/>
      <c r="C13" s="50"/>
      <c r="D13" s="9"/>
      <c r="E13" s="9"/>
      <c r="F13" s="9"/>
      <c r="G13" s="50"/>
      <c r="H13" s="9"/>
      <c r="I13" s="9"/>
      <c r="J13" s="9"/>
    </row>
    <row r="14" spans="1:10" ht="15.75">
      <c r="A14" s="49"/>
      <c r="B14" s="50"/>
      <c r="C14" s="50"/>
      <c r="D14" s="9"/>
      <c r="E14" s="9"/>
      <c r="F14" s="9"/>
      <c r="G14" s="50"/>
      <c r="H14" s="9"/>
      <c r="I14" s="9"/>
      <c r="J14" s="9"/>
    </row>
    <row r="15" spans="1:10" ht="15.75">
      <c r="A15" s="49"/>
      <c r="B15" s="50"/>
      <c r="C15" s="50"/>
      <c r="D15" s="9"/>
      <c r="E15" s="9"/>
      <c r="F15" s="9"/>
      <c r="G15" s="50"/>
      <c r="H15" s="9"/>
      <c r="I15" s="9"/>
      <c r="J15" s="9"/>
    </row>
    <row r="16" spans="1:10" ht="15.75">
      <c r="A16" s="49"/>
      <c r="B16" s="50"/>
      <c r="C16" s="50"/>
      <c r="D16" s="9"/>
      <c r="E16" s="9"/>
      <c r="F16" s="9"/>
      <c r="G16" s="50"/>
      <c r="H16" s="9"/>
      <c r="I16" s="9"/>
      <c r="J16" s="9"/>
    </row>
    <row r="17" spans="1:10" ht="15.75">
      <c r="A17" s="49"/>
      <c r="B17" s="50"/>
      <c r="C17" s="50"/>
      <c r="D17" s="9"/>
      <c r="E17" s="9"/>
      <c r="F17" s="9"/>
      <c r="G17" s="50"/>
      <c r="H17" s="9"/>
      <c r="I17" s="9"/>
      <c r="J17" s="9"/>
    </row>
    <row r="18" spans="1:10" ht="15.75">
      <c r="A18" s="49"/>
      <c r="B18" s="50"/>
      <c r="C18" s="50"/>
      <c r="D18" s="9"/>
      <c r="E18" s="9"/>
      <c r="F18" s="9"/>
      <c r="G18" s="50"/>
      <c r="H18" s="9"/>
      <c r="I18" s="9"/>
      <c r="J18" s="9"/>
    </row>
    <row r="19" spans="1:10" ht="15.75">
      <c r="A19" s="49"/>
      <c r="B19" s="50"/>
      <c r="C19" s="50"/>
      <c r="D19" s="9"/>
      <c r="E19" s="9"/>
      <c r="F19" s="9"/>
      <c r="G19" s="50"/>
      <c r="H19" s="9"/>
      <c r="I19" s="9"/>
      <c r="J19" s="9"/>
    </row>
    <row r="20" spans="1:10" ht="15.75">
      <c r="A20" s="49"/>
      <c r="B20" s="50"/>
      <c r="C20" s="50"/>
      <c r="D20" s="9"/>
      <c r="E20" s="9"/>
      <c r="F20" s="9"/>
      <c r="G20" s="50"/>
      <c r="H20" s="9"/>
      <c r="I20" s="9"/>
      <c r="J20" s="9"/>
    </row>
    <row r="21" spans="1:10" ht="15.75">
      <c r="A21" s="49"/>
      <c r="B21" s="50"/>
      <c r="C21" s="50"/>
      <c r="D21" s="9"/>
      <c r="E21" s="9"/>
      <c r="F21" s="9"/>
      <c r="G21" s="50"/>
      <c r="H21" s="9"/>
      <c r="I21" s="9"/>
      <c r="J21" s="9"/>
    </row>
    <row r="22" spans="1:10" ht="15.75">
      <c r="A22" s="49"/>
      <c r="B22" s="50"/>
      <c r="C22" s="50"/>
      <c r="D22" s="9"/>
      <c r="E22" s="9"/>
      <c r="F22" s="9"/>
      <c r="G22" s="50"/>
      <c r="H22" s="9"/>
      <c r="I22" s="9"/>
      <c r="J22" s="9"/>
    </row>
    <row r="23" spans="1:10" ht="15.75">
      <c r="A23" s="49"/>
      <c r="B23" s="50"/>
      <c r="C23" s="50"/>
      <c r="D23" s="9"/>
      <c r="E23" s="9"/>
      <c r="F23" s="9"/>
      <c r="G23" s="50"/>
      <c r="H23" s="9"/>
      <c r="I23" s="9"/>
      <c r="J23" s="9"/>
    </row>
    <row r="24" spans="1:10" ht="15.75">
      <c r="A24" s="49"/>
      <c r="B24" s="50"/>
      <c r="C24" s="50"/>
      <c r="D24" s="9"/>
      <c r="E24" s="9"/>
      <c r="F24" s="9"/>
      <c r="G24" s="50"/>
      <c r="H24" s="9"/>
      <c r="I24" s="9"/>
      <c r="J24" s="9"/>
    </row>
    <row r="25" spans="1:10" ht="15.75">
      <c r="A25" s="49"/>
      <c r="B25" s="50"/>
      <c r="C25" s="50"/>
      <c r="D25" s="9"/>
      <c r="E25" s="9"/>
      <c r="F25" s="9"/>
      <c r="G25" s="50"/>
      <c r="H25" s="9"/>
      <c r="I25" s="9"/>
      <c r="J25" s="9"/>
    </row>
    <row r="26" spans="1:10" ht="15.75">
      <c r="A26" s="49"/>
      <c r="B26" s="50"/>
      <c r="C26" s="50"/>
      <c r="D26" s="9"/>
      <c r="E26" s="9"/>
      <c r="F26" s="9"/>
      <c r="G26" s="50"/>
      <c r="H26" s="9"/>
      <c r="I26" s="9"/>
      <c r="J26" s="9"/>
    </row>
    <row r="27" spans="1:10" ht="15.75">
      <c r="A27" s="49"/>
      <c r="B27" s="50"/>
      <c r="C27" s="50"/>
      <c r="D27" s="9"/>
      <c r="E27" s="9"/>
      <c r="F27" s="9"/>
      <c r="G27" s="50"/>
      <c r="H27" s="9"/>
      <c r="I27" s="9"/>
      <c r="J27" s="9"/>
    </row>
    <row r="28" spans="1:10" ht="15.75">
      <c r="A28" s="49"/>
      <c r="B28" s="50"/>
      <c r="C28" s="50"/>
      <c r="D28" s="9"/>
      <c r="E28" s="9"/>
      <c r="F28" s="9"/>
      <c r="G28" s="50"/>
      <c r="H28" s="9"/>
      <c r="I28" s="9"/>
      <c r="J28" s="9"/>
    </row>
    <row r="29" spans="1:10" ht="15.75">
      <c r="A29" s="49"/>
      <c r="B29" s="50"/>
      <c r="C29" s="50"/>
      <c r="D29" s="9"/>
      <c r="E29" s="9"/>
      <c r="F29" s="9"/>
      <c r="G29" s="50"/>
      <c r="H29" s="9"/>
      <c r="I29" s="9"/>
      <c r="J29" s="9"/>
    </row>
    <row r="30" spans="1:10" ht="15.75">
      <c r="A30" s="49"/>
      <c r="B30" s="50"/>
      <c r="C30" s="50"/>
      <c r="D30" s="9"/>
      <c r="E30" s="9"/>
      <c r="F30" s="9"/>
      <c r="G30" s="50"/>
      <c r="H30" s="9"/>
      <c r="I30" s="9"/>
      <c r="J30" s="9"/>
    </row>
    <row r="31" spans="1:10" ht="15.75">
      <c r="A31" s="49"/>
      <c r="B31" s="50"/>
      <c r="C31" s="50"/>
      <c r="D31" s="9"/>
      <c r="E31" s="9"/>
      <c r="F31" s="9"/>
      <c r="G31" s="50"/>
      <c r="H31" s="9"/>
      <c r="I31" s="9"/>
      <c r="J31" s="9"/>
    </row>
    <row r="32" spans="1:10" ht="15.75">
      <c r="A32" s="49"/>
      <c r="B32" s="50"/>
      <c r="C32" s="50"/>
      <c r="D32" s="9"/>
      <c r="E32" s="9"/>
      <c r="F32" s="9"/>
      <c r="G32" s="50"/>
      <c r="H32" s="9"/>
      <c r="I32" s="9"/>
      <c r="J32" s="9"/>
    </row>
    <row r="33" spans="1:10" ht="15.75">
      <c r="A33" s="49"/>
      <c r="B33" s="50"/>
      <c r="C33" s="50"/>
      <c r="D33" s="9"/>
      <c r="E33" s="9"/>
      <c r="F33" s="9"/>
      <c r="G33" s="50"/>
      <c r="H33" s="9"/>
      <c r="I33" s="9"/>
      <c r="J33" s="9"/>
    </row>
    <row r="34" spans="1:10" ht="15.75">
      <c r="A34" s="49"/>
      <c r="B34" s="50"/>
      <c r="C34" s="50"/>
      <c r="D34" s="9"/>
      <c r="E34" s="9"/>
      <c r="F34" s="9"/>
      <c r="G34" s="50"/>
      <c r="H34" s="9"/>
      <c r="I34" s="9"/>
      <c r="J34" s="9"/>
    </row>
    <row r="35" spans="1:10" ht="15.75">
      <c r="A35" s="49"/>
      <c r="B35" s="50"/>
      <c r="C35" s="50"/>
      <c r="D35" s="9"/>
      <c r="E35" s="9"/>
      <c r="F35" s="9"/>
      <c r="G35" s="50"/>
      <c r="H35" s="9"/>
      <c r="I35" s="9"/>
      <c r="J35" s="9"/>
    </row>
    <row r="36" spans="1:10" ht="15.75">
      <c r="A36" s="49"/>
      <c r="B36" s="50"/>
      <c r="C36" s="50"/>
      <c r="D36" s="9"/>
      <c r="E36" s="9"/>
      <c r="F36" s="9"/>
      <c r="G36" s="50"/>
      <c r="H36" s="9"/>
      <c r="I36" s="9"/>
      <c r="J36" s="9"/>
    </row>
    <row r="37" spans="1:10" ht="15.75">
      <c r="A37" s="49"/>
      <c r="B37" s="50"/>
      <c r="C37" s="50"/>
      <c r="D37" s="9"/>
      <c r="E37" s="9"/>
      <c r="F37" s="9"/>
      <c r="G37" s="50"/>
      <c r="H37" s="9"/>
      <c r="I37" s="9"/>
      <c r="J37" s="9"/>
    </row>
    <row r="38" spans="1:10" ht="15.75">
      <c r="A38" s="49"/>
      <c r="B38" s="50"/>
      <c r="C38" s="50"/>
      <c r="D38" s="9"/>
      <c r="E38" s="9"/>
      <c r="F38" s="9"/>
      <c r="G38" s="50"/>
      <c r="H38" s="9"/>
      <c r="I38" s="9"/>
      <c r="J38" s="9"/>
    </row>
    <row r="39" spans="1:10" ht="15.75">
      <c r="A39" s="49"/>
      <c r="B39" s="50"/>
      <c r="C39" s="50"/>
      <c r="D39" s="9"/>
      <c r="E39" s="9"/>
      <c r="F39" s="9"/>
      <c r="G39" s="50"/>
      <c r="H39" s="9"/>
      <c r="I39" s="9"/>
      <c r="J39" s="9"/>
    </row>
    <row r="40" spans="1:10" ht="15.75">
      <c r="A40" s="49"/>
      <c r="B40" s="50"/>
      <c r="C40" s="50"/>
      <c r="D40" s="9"/>
      <c r="E40" s="9"/>
      <c r="F40" s="9"/>
      <c r="G40" s="50"/>
      <c r="H40" s="9"/>
      <c r="I40" s="9"/>
      <c r="J40" s="9"/>
    </row>
    <row r="41" spans="1:10" ht="15.75">
      <c r="A41" s="49"/>
      <c r="B41" s="50"/>
      <c r="C41" s="50"/>
      <c r="D41" s="9"/>
      <c r="E41" s="9"/>
      <c r="F41" s="9"/>
      <c r="G41" s="50"/>
      <c r="H41" s="9"/>
      <c r="I41" s="9"/>
      <c r="J41" s="9"/>
    </row>
    <row r="42" spans="1:10" ht="15.75">
      <c r="A42" s="49"/>
      <c r="B42" s="50"/>
      <c r="C42" s="50"/>
      <c r="D42" s="9"/>
      <c r="E42" s="9"/>
      <c r="F42" s="9"/>
      <c r="G42" s="50"/>
      <c r="H42" s="9"/>
      <c r="I42" s="9"/>
      <c r="J42" s="9"/>
    </row>
    <row r="43" spans="1:10" ht="15.75">
      <c r="A43" s="49"/>
      <c r="B43" s="50"/>
      <c r="C43" s="50"/>
      <c r="D43" s="9"/>
      <c r="E43" s="9"/>
      <c r="F43" s="9"/>
      <c r="G43" s="50"/>
      <c r="H43" s="9"/>
      <c r="I43" s="9"/>
      <c r="J43" s="9"/>
    </row>
    <row r="44" spans="1:10" ht="15.75">
      <c r="A44" s="49"/>
      <c r="B44" s="50"/>
      <c r="C44" s="50"/>
      <c r="D44" s="9"/>
      <c r="E44" s="9"/>
      <c r="F44" s="9"/>
      <c r="G44" s="50"/>
      <c r="H44" s="9"/>
      <c r="I44" s="9"/>
      <c r="J44" s="9"/>
    </row>
    <row r="45" spans="1:10" ht="15.75">
      <c r="A45" s="49"/>
      <c r="B45" s="50"/>
      <c r="C45" s="50"/>
      <c r="D45" s="9"/>
      <c r="E45" s="9"/>
      <c r="F45" s="9"/>
      <c r="G45" s="50"/>
      <c r="H45" s="9"/>
      <c r="I45" s="9"/>
      <c r="J45" s="9"/>
    </row>
    <row r="46" spans="1:10" ht="15.75">
      <c r="A46" s="49"/>
      <c r="B46" s="50"/>
      <c r="C46" s="50"/>
      <c r="D46" s="9"/>
      <c r="E46" s="9"/>
      <c r="F46" s="9"/>
      <c r="G46" s="50"/>
      <c r="H46" s="9"/>
      <c r="I46" s="9"/>
      <c r="J46" s="9"/>
    </row>
    <row r="47" spans="1:10" ht="15.75">
      <c r="A47" s="49"/>
      <c r="B47" s="50"/>
      <c r="C47" s="50"/>
      <c r="D47" s="9"/>
      <c r="E47" s="9"/>
      <c r="F47" s="9"/>
      <c r="G47" s="50"/>
      <c r="H47" s="9"/>
      <c r="I47" s="9"/>
      <c r="J47" s="9"/>
    </row>
    <row r="48" spans="1:10" ht="15.75">
      <c r="A48" s="49"/>
      <c r="B48" s="50"/>
      <c r="C48" s="50"/>
      <c r="D48" s="9"/>
      <c r="E48" s="9"/>
      <c r="F48" s="9"/>
      <c r="G48" s="50"/>
      <c r="H48" s="9"/>
      <c r="I48" s="9"/>
      <c r="J48" s="9"/>
    </row>
    <row r="49" spans="1:10" ht="15.75">
      <c r="A49" s="49"/>
      <c r="B49" s="50"/>
      <c r="C49" s="50"/>
      <c r="D49" s="9"/>
      <c r="E49" s="9"/>
      <c r="F49" s="9"/>
      <c r="G49" s="50"/>
      <c r="H49" s="9"/>
      <c r="I49" s="9"/>
      <c r="J49" s="9"/>
    </row>
    <row r="50" spans="1:10" ht="15.75">
      <c r="A50" s="49"/>
      <c r="B50" s="50"/>
      <c r="C50" s="50"/>
      <c r="D50" s="9"/>
      <c r="E50" s="9"/>
      <c r="F50" s="9"/>
      <c r="G50" s="50"/>
      <c r="H50" s="9"/>
      <c r="I50" s="9"/>
      <c r="J50" s="9"/>
    </row>
    <row r="51" spans="1:10" ht="15.75">
      <c r="A51" s="49"/>
      <c r="B51" s="50"/>
      <c r="C51" s="50"/>
      <c r="D51" s="9"/>
      <c r="E51" s="9"/>
      <c r="F51" s="9"/>
      <c r="G51" s="50"/>
      <c r="H51" s="9"/>
      <c r="I51" s="9"/>
      <c r="J51" s="9"/>
    </row>
    <row r="52" spans="1:10" ht="15.75">
      <c r="A52" s="49"/>
      <c r="B52" s="50"/>
      <c r="C52" s="50"/>
      <c r="D52" s="9"/>
      <c r="E52" s="9"/>
      <c r="F52" s="9"/>
      <c r="G52" s="50"/>
      <c r="H52" s="9"/>
      <c r="I52" s="9"/>
      <c r="J52" s="9"/>
    </row>
    <row r="53" spans="1:10" ht="16.5" thickBot="1">
      <c r="A53" s="49"/>
      <c r="B53" s="50"/>
      <c r="C53" s="50"/>
      <c r="D53" s="9"/>
      <c r="E53" s="9"/>
      <c r="F53" s="9"/>
      <c r="G53" s="50"/>
      <c r="H53" s="9"/>
      <c r="I53" s="9"/>
      <c r="J53" s="9"/>
    </row>
    <row r="54" spans="1:10" ht="20.25" customHeight="1" thickBot="1">
      <c r="A54" s="379" t="s">
        <v>18</v>
      </c>
      <c r="B54" s="387" t="s">
        <v>65</v>
      </c>
      <c r="C54" s="388"/>
      <c r="D54" s="388"/>
      <c r="E54" s="388"/>
      <c r="F54" s="388"/>
      <c r="G54" s="388"/>
      <c r="H54" s="388"/>
      <c r="I54" s="388"/>
      <c r="J54" s="389"/>
    </row>
    <row r="55" spans="1:10" ht="19.5" customHeight="1" thickBot="1">
      <c r="A55" s="380"/>
      <c r="B55" s="387" t="s">
        <v>24</v>
      </c>
      <c r="C55" s="388"/>
      <c r="D55" s="388"/>
      <c r="E55" s="388"/>
      <c r="F55" s="388"/>
      <c r="G55" s="388"/>
      <c r="H55" s="388"/>
      <c r="I55" s="388"/>
      <c r="J55" s="389"/>
    </row>
    <row r="56" spans="1:21" ht="21.75" customHeight="1" thickBot="1">
      <c r="A56" s="380"/>
      <c r="B56" s="387" t="s">
        <v>46</v>
      </c>
      <c r="C56" s="388"/>
      <c r="D56" s="388"/>
      <c r="E56" s="388"/>
      <c r="F56" s="389"/>
      <c r="G56" s="387" t="s">
        <v>47</v>
      </c>
      <c r="H56" s="388"/>
      <c r="I56" s="388"/>
      <c r="J56" s="389"/>
      <c r="L56" s="394"/>
      <c r="M56" s="395"/>
      <c r="N56" s="395"/>
      <c r="O56" s="395"/>
      <c r="P56" s="395"/>
      <c r="Q56" s="395"/>
      <c r="R56" s="395"/>
      <c r="S56" s="395"/>
      <c r="T56" s="395"/>
      <c r="U56" s="395"/>
    </row>
    <row r="57" spans="1:21" ht="21" customHeight="1" thickBot="1">
      <c r="A57" s="381"/>
      <c r="B57" s="387" t="s">
        <v>25</v>
      </c>
      <c r="C57" s="388"/>
      <c r="D57" s="388"/>
      <c r="E57" s="388"/>
      <c r="F57" s="389"/>
      <c r="G57" s="387" t="s">
        <v>25</v>
      </c>
      <c r="H57" s="388"/>
      <c r="I57" s="388"/>
      <c r="J57" s="389"/>
      <c r="L57" s="394"/>
      <c r="M57" s="395"/>
      <c r="N57" s="395"/>
      <c r="O57" s="395"/>
      <c r="P57" s="395"/>
      <c r="Q57" s="395"/>
      <c r="R57" s="395"/>
      <c r="S57" s="395"/>
      <c r="T57" s="395"/>
      <c r="U57" s="395"/>
    </row>
    <row r="58" spans="1:21" ht="16.5" thickBot="1">
      <c r="A58" s="27" t="s">
        <v>26</v>
      </c>
      <c r="B58" s="22" t="s">
        <v>29</v>
      </c>
      <c r="C58" s="31" t="s">
        <v>31</v>
      </c>
      <c r="D58" s="23" t="s">
        <v>34</v>
      </c>
      <c r="E58" s="31" t="s">
        <v>37</v>
      </c>
      <c r="F58" s="21" t="s">
        <v>39</v>
      </c>
      <c r="G58" s="22" t="s">
        <v>40</v>
      </c>
      <c r="H58" s="32" t="s">
        <v>41</v>
      </c>
      <c r="I58" s="31" t="s">
        <v>43</v>
      </c>
      <c r="J58" s="21" t="s">
        <v>45</v>
      </c>
      <c r="L58" s="394"/>
      <c r="M58" s="395"/>
      <c r="N58" s="395"/>
      <c r="O58" s="395"/>
      <c r="P58" s="395"/>
      <c r="Q58" s="395"/>
      <c r="R58" s="395"/>
      <c r="S58" s="395"/>
      <c r="T58" s="395"/>
      <c r="U58" s="395"/>
    </row>
    <row r="59" spans="1:12" ht="51.75" customHeight="1">
      <c r="A59" s="17"/>
      <c r="B59" s="30" t="s">
        <v>53</v>
      </c>
      <c r="C59" s="12" t="s">
        <v>30</v>
      </c>
      <c r="D59" s="25" t="s">
        <v>54</v>
      </c>
      <c r="E59" s="12" t="s">
        <v>55</v>
      </c>
      <c r="F59" s="15" t="s">
        <v>38</v>
      </c>
      <c r="G59" s="30" t="s">
        <v>30</v>
      </c>
      <c r="H59" s="24" t="s">
        <v>56</v>
      </c>
      <c r="I59" s="12" t="s">
        <v>57</v>
      </c>
      <c r="J59" s="15" t="s">
        <v>38</v>
      </c>
      <c r="L59" s="394"/>
    </row>
    <row r="60" spans="1:21" s="3" customFormat="1" ht="15.75">
      <c r="A60" s="53">
        <v>2004</v>
      </c>
      <c r="B60" s="19">
        <f>C60+G60</f>
        <v>119</v>
      </c>
      <c r="C60" s="11">
        <f>D60+E60+F60</f>
        <v>89</v>
      </c>
      <c r="D60" s="41">
        <v>51</v>
      </c>
      <c r="E60" s="42">
        <v>19</v>
      </c>
      <c r="F60" s="41">
        <v>19</v>
      </c>
      <c r="G60" s="40">
        <f>H60+I60+J60</f>
        <v>30</v>
      </c>
      <c r="H60" s="46">
        <v>17</v>
      </c>
      <c r="I60" s="42">
        <v>8</v>
      </c>
      <c r="J60" s="43">
        <v>5</v>
      </c>
      <c r="L60" s="36"/>
      <c r="M60" s="25"/>
      <c r="N60" s="25"/>
      <c r="O60" s="25"/>
      <c r="P60" s="25"/>
      <c r="Q60" s="25"/>
      <c r="R60" s="25"/>
      <c r="S60" s="25"/>
      <c r="T60" s="25"/>
      <c r="U60" s="25"/>
    </row>
    <row r="61" spans="1:21" ht="15.75">
      <c r="A61" s="52">
        <v>2005</v>
      </c>
      <c r="B61" s="13">
        <v>62</v>
      </c>
      <c r="C61" s="13">
        <v>31</v>
      </c>
      <c r="D61" s="115">
        <v>8</v>
      </c>
      <c r="E61" s="115">
        <v>12</v>
      </c>
      <c r="F61" s="116">
        <v>11</v>
      </c>
      <c r="G61" s="26">
        <v>31</v>
      </c>
      <c r="H61" s="115">
        <v>14</v>
      </c>
      <c r="I61" s="116">
        <v>9</v>
      </c>
      <c r="J61" s="117">
        <v>8</v>
      </c>
      <c r="L61" s="49"/>
      <c r="M61" s="44"/>
      <c r="N61" s="51"/>
      <c r="O61" s="25"/>
      <c r="P61" s="25"/>
      <c r="Q61" s="51"/>
      <c r="R61" s="51"/>
      <c r="S61" s="25"/>
      <c r="T61" s="25"/>
      <c r="U61" s="51"/>
    </row>
    <row r="62" spans="1:21" ht="16.5" thickBot="1">
      <c r="A62" s="54">
        <v>2006</v>
      </c>
      <c r="B62" s="38">
        <f>C62+G62</f>
        <v>141</v>
      </c>
      <c r="C62" s="37">
        <f>D62+E62+F62</f>
        <v>111</v>
      </c>
      <c r="D62" s="34">
        <v>46</v>
      </c>
      <c r="E62" s="33">
        <v>33</v>
      </c>
      <c r="F62" s="34">
        <v>32</v>
      </c>
      <c r="G62" s="39">
        <f>H62+I62+J62</f>
        <v>30</v>
      </c>
      <c r="H62" s="48">
        <v>13</v>
      </c>
      <c r="I62" s="33">
        <v>10</v>
      </c>
      <c r="J62" s="35">
        <v>7</v>
      </c>
      <c r="L62" s="49"/>
      <c r="M62" s="25"/>
      <c r="N62" s="25"/>
      <c r="O62" s="44"/>
      <c r="P62" s="44"/>
      <c r="Q62" s="44"/>
      <c r="R62" s="25"/>
      <c r="S62" s="44"/>
      <c r="T62" s="44"/>
      <c r="U62" s="44"/>
    </row>
    <row r="63" spans="1:21" ht="15.75">
      <c r="A63" s="49"/>
      <c r="B63" s="50"/>
      <c r="C63" s="50"/>
      <c r="D63" s="9"/>
      <c r="E63" s="9"/>
      <c r="F63" s="9"/>
      <c r="G63" s="50"/>
      <c r="H63" s="9"/>
      <c r="I63" s="9"/>
      <c r="J63" s="9"/>
      <c r="L63" s="49"/>
      <c r="M63" s="25"/>
      <c r="N63" s="25"/>
      <c r="O63" s="44"/>
      <c r="P63" s="44"/>
      <c r="Q63" s="44"/>
      <c r="R63" s="25"/>
      <c r="S63" s="44"/>
      <c r="T63" s="44"/>
      <c r="U63" s="44"/>
    </row>
    <row r="64" spans="1:21" ht="15.75">
      <c r="A64" s="49"/>
      <c r="B64" s="50"/>
      <c r="C64" s="50"/>
      <c r="D64" s="9"/>
      <c r="E64" s="9"/>
      <c r="F64" s="9"/>
      <c r="G64" s="50"/>
      <c r="H64" s="9"/>
      <c r="I64" s="9"/>
      <c r="J64" s="9"/>
      <c r="L64" s="49"/>
      <c r="M64" s="25"/>
      <c r="N64" s="25"/>
      <c r="O64" s="44"/>
      <c r="P64" s="44"/>
      <c r="Q64" s="44"/>
      <c r="R64" s="25"/>
      <c r="S64" s="44"/>
      <c r="T64" s="44"/>
      <c r="U64" s="44"/>
    </row>
    <row r="65" spans="1:21" ht="15.75">
      <c r="A65" s="49"/>
      <c r="B65" s="50"/>
      <c r="C65" s="50"/>
      <c r="D65" s="9"/>
      <c r="E65" s="9"/>
      <c r="F65" s="9"/>
      <c r="G65" s="50"/>
      <c r="H65" s="9"/>
      <c r="I65" s="9"/>
      <c r="J65" s="9"/>
      <c r="L65" s="49"/>
      <c r="M65" s="25"/>
      <c r="N65" s="25"/>
      <c r="O65" s="44"/>
      <c r="P65" s="44"/>
      <c r="Q65" s="44"/>
      <c r="R65" s="25"/>
      <c r="S65" s="44"/>
      <c r="T65" s="44"/>
      <c r="U65" s="44"/>
    </row>
    <row r="66" spans="1:21" ht="15.75">
      <c r="A66" s="49"/>
      <c r="B66" s="50"/>
      <c r="C66" s="50"/>
      <c r="D66" s="9"/>
      <c r="E66" s="9"/>
      <c r="F66" s="9"/>
      <c r="G66" s="50"/>
      <c r="H66" s="9"/>
      <c r="I66" s="9"/>
      <c r="J66" s="9"/>
      <c r="L66" s="49"/>
      <c r="M66" s="25"/>
      <c r="N66" s="25"/>
      <c r="O66" s="44"/>
      <c r="P66" s="44"/>
      <c r="Q66" s="44"/>
      <c r="R66" s="25"/>
      <c r="S66" s="44"/>
      <c r="T66" s="44"/>
      <c r="U66" s="44"/>
    </row>
    <row r="67" spans="1:21" ht="15.75">
      <c r="A67" s="49"/>
      <c r="B67" s="50"/>
      <c r="C67" s="50"/>
      <c r="D67" s="9"/>
      <c r="E67" s="9"/>
      <c r="F67" s="9"/>
      <c r="G67" s="50"/>
      <c r="H67" s="9"/>
      <c r="I67" s="9"/>
      <c r="J67" s="9"/>
      <c r="L67" s="49"/>
      <c r="M67" s="25"/>
      <c r="N67" s="25"/>
      <c r="O67" s="44"/>
      <c r="P67" s="44"/>
      <c r="Q67" s="44"/>
      <c r="R67" s="25"/>
      <c r="S67" s="44"/>
      <c r="T67" s="44"/>
      <c r="U67" s="44"/>
    </row>
    <row r="68" spans="1:21" ht="15.75">
      <c r="A68" s="49"/>
      <c r="B68" s="50"/>
      <c r="C68" s="50"/>
      <c r="D68" s="9"/>
      <c r="E68" s="9"/>
      <c r="F68" s="9"/>
      <c r="G68" s="50"/>
      <c r="H68" s="9"/>
      <c r="I68" s="9"/>
      <c r="J68" s="9"/>
      <c r="L68" s="49"/>
      <c r="M68" s="25"/>
      <c r="N68" s="25"/>
      <c r="O68" s="44"/>
      <c r="P68" s="44"/>
      <c r="Q68" s="44"/>
      <c r="R68" s="25"/>
      <c r="S68" s="44"/>
      <c r="T68" s="44"/>
      <c r="U68" s="44"/>
    </row>
    <row r="69" spans="1:21" ht="15.75">
      <c r="A69" s="49"/>
      <c r="B69" s="50"/>
      <c r="C69" s="50"/>
      <c r="D69" s="9"/>
      <c r="E69" s="9"/>
      <c r="F69" s="9"/>
      <c r="G69" s="50"/>
      <c r="H69" s="9"/>
      <c r="I69" s="9"/>
      <c r="J69" s="9"/>
      <c r="L69" s="49"/>
      <c r="M69" s="25"/>
      <c r="N69" s="25"/>
      <c r="O69" s="44"/>
      <c r="P69" s="44"/>
      <c r="Q69" s="44"/>
      <c r="R69" s="25"/>
      <c r="S69" s="44"/>
      <c r="T69" s="44"/>
      <c r="U69" s="44"/>
    </row>
    <row r="70" spans="1:21" ht="15.75">
      <c r="A70" s="49"/>
      <c r="B70" s="50"/>
      <c r="C70" s="50"/>
      <c r="D70" s="9"/>
      <c r="E70" s="9"/>
      <c r="F70" s="9"/>
      <c r="G70" s="50"/>
      <c r="H70" s="9"/>
      <c r="I70" s="9"/>
      <c r="J70" s="9"/>
      <c r="L70" s="49"/>
      <c r="M70" s="25"/>
      <c r="N70" s="25"/>
      <c r="O70" s="44"/>
      <c r="P70" s="44"/>
      <c r="Q70" s="44"/>
      <c r="R70" s="25"/>
      <c r="S70" s="44"/>
      <c r="T70" s="44"/>
      <c r="U70" s="44"/>
    </row>
    <row r="71" spans="1:21" ht="15.75">
      <c r="A71" s="49"/>
      <c r="B71" s="50"/>
      <c r="C71" s="50"/>
      <c r="D71" s="9"/>
      <c r="E71" s="9"/>
      <c r="F71" s="9"/>
      <c r="G71" s="50"/>
      <c r="H71" s="9"/>
      <c r="I71" s="9"/>
      <c r="J71" s="9"/>
      <c r="L71" s="49"/>
      <c r="M71" s="25"/>
      <c r="N71" s="25"/>
      <c r="O71" s="44"/>
      <c r="P71" s="44"/>
      <c r="Q71" s="44"/>
      <c r="R71" s="25"/>
      <c r="S71" s="44"/>
      <c r="T71" s="44"/>
      <c r="U71" s="44"/>
    </row>
    <row r="72" spans="1:21" ht="15.75">
      <c r="A72" s="49"/>
      <c r="B72" s="50"/>
      <c r="C72" s="50"/>
      <c r="D72" s="9"/>
      <c r="E72" s="9"/>
      <c r="F72" s="9"/>
      <c r="G72" s="50"/>
      <c r="H72" s="9"/>
      <c r="I72" s="9"/>
      <c r="J72" s="9"/>
      <c r="L72" s="49"/>
      <c r="M72" s="25"/>
      <c r="N72" s="25"/>
      <c r="O72" s="44"/>
      <c r="P72" s="44"/>
      <c r="Q72" s="44"/>
      <c r="R72" s="25"/>
      <c r="S72" s="44"/>
      <c r="T72" s="44"/>
      <c r="U72" s="44"/>
    </row>
    <row r="73" spans="1:21" ht="15.75">
      <c r="A73" s="49"/>
      <c r="B73" s="50"/>
      <c r="C73" s="50"/>
      <c r="D73" s="9"/>
      <c r="E73" s="9"/>
      <c r="F73" s="9"/>
      <c r="G73" s="50"/>
      <c r="H73" s="9"/>
      <c r="I73" s="9"/>
      <c r="J73" s="9"/>
      <c r="L73" s="49"/>
      <c r="M73" s="25"/>
      <c r="N73" s="25"/>
      <c r="O73" s="44"/>
      <c r="P73" s="44"/>
      <c r="Q73" s="44"/>
      <c r="R73" s="25"/>
      <c r="S73" s="44"/>
      <c r="T73" s="44"/>
      <c r="U73" s="44"/>
    </row>
    <row r="74" spans="1:21" ht="15.75">
      <c r="A74" s="49"/>
      <c r="B74" s="50"/>
      <c r="C74" s="50"/>
      <c r="D74" s="9"/>
      <c r="E74" s="9"/>
      <c r="F74" s="9"/>
      <c r="G74" s="50"/>
      <c r="H74" s="9"/>
      <c r="I74" s="9"/>
      <c r="J74" s="9"/>
      <c r="L74" s="49"/>
      <c r="M74" s="25"/>
      <c r="N74" s="25"/>
      <c r="O74" s="44"/>
      <c r="P74" s="44"/>
      <c r="Q74" s="44"/>
      <c r="R74" s="25"/>
      <c r="S74" s="44"/>
      <c r="T74" s="44"/>
      <c r="U74" s="44"/>
    </row>
    <row r="75" spans="1:21" ht="15.75">
      <c r="A75" s="49"/>
      <c r="B75" s="50"/>
      <c r="C75" s="50"/>
      <c r="D75" s="9"/>
      <c r="E75" s="9"/>
      <c r="F75" s="9"/>
      <c r="G75" s="50"/>
      <c r="H75" s="9"/>
      <c r="I75" s="9"/>
      <c r="J75" s="9"/>
      <c r="L75" s="49"/>
      <c r="M75" s="25"/>
      <c r="N75" s="25"/>
      <c r="O75" s="44"/>
      <c r="P75" s="44"/>
      <c r="Q75" s="44"/>
      <c r="R75" s="25"/>
      <c r="S75" s="44"/>
      <c r="T75" s="44"/>
      <c r="U75" s="44"/>
    </row>
    <row r="76" spans="1:21" ht="15.75">
      <c r="A76" s="49"/>
      <c r="B76" s="50"/>
      <c r="C76" s="50"/>
      <c r="D76" s="9"/>
      <c r="E76" s="9"/>
      <c r="F76" s="9"/>
      <c r="G76" s="50"/>
      <c r="H76" s="9"/>
      <c r="I76" s="9"/>
      <c r="J76" s="9"/>
      <c r="L76" s="49"/>
      <c r="M76" s="25"/>
      <c r="N76" s="25"/>
      <c r="O76" s="44"/>
      <c r="P76" s="44"/>
      <c r="Q76" s="44"/>
      <c r="R76" s="25"/>
      <c r="S76" s="44"/>
      <c r="T76" s="44"/>
      <c r="U76" s="44"/>
    </row>
    <row r="77" spans="1:21" ht="15.75">
      <c r="A77" s="49"/>
      <c r="B77" s="50"/>
      <c r="C77" s="50"/>
      <c r="D77" s="9"/>
      <c r="E77" s="9"/>
      <c r="F77" s="9"/>
      <c r="G77" s="50"/>
      <c r="H77" s="9"/>
      <c r="I77" s="9"/>
      <c r="J77" s="9"/>
      <c r="L77" s="49"/>
      <c r="M77" s="25"/>
      <c r="N77" s="25"/>
      <c r="O77" s="44"/>
      <c r="P77" s="44"/>
      <c r="Q77" s="44"/>
      <c r="R77" s="25"/>
      <c r="S77" s="44"/>
      <c r="T77" s="44"/>
      <c r="U77" s="44"/>
    </row>
    <row r="78" spans="1:21" ht="15.75">
      <c r="A78" s="49"/>
      <c r="B78" s="50"/>
      <c r="C78" s="50"/>
      <c r="D78" s="9"/>
      <c r="E78" s="9"/>
      <c r="F78" s="9"/>
      <c r="G78" s="50"/>
      <c r="H78" s="9"/>
      <c r="I78" s="9"/>
      <c r="J78" s="9"/>
      <c r="L78" s="49"/>
      <c r="M78" s="25"/>
      <c r="N78" s="25"/>
      <c r="O78" s="44"/>
      <c r="P78" s="44"/>
      <c r="Q78" s="44"/>
      <c r="R78" s="25"/>
      <c r="S78" s="44"/>
      <c r="T78" s="44"/>
      <c r="U78" s="44"/>
    </row>
    <row r="79" spans="1:21" ht="15.75">
      <c r="A79" s="49"/>
      <c r="B79" s="50"/>
      <c r="C79" s="50"/>
      <c r="D79" s="9"/>
      <c r="E79" s="9"/>
      <c r="F79" s="9"/>
      <c r="G79" s="50"/>
      <c r="H79" s="9"/>
      <c r="I79" s="9"/>
      <c r="J79" s="9"/>
      <c r="L79" s="49"/>
      <c r="M79" s="25"/>
      <c r="N79" s="25"/>
      <c r="O79" s="44"/>
      <c r="P79" s="44"/>
      <c r="Q79" s="44"/>
      <c r="R79" s="25"/>
      <c r="S79" s="44"/>
      <c r="T79" s="44"/>
      <c r="U79" s="44"/>
    </row>
    <row r="80" spans="1:21" ht="15.75">
      <c r="A80" s="49"/>
      <c r="B80" s="50"/>
      <c r="C80" s="50"/>
      <c r="D80" s="9"/>
      <c r="E80" s="9"/>
      <c r="F80" s="9"/>
      <c r="G80" s="50"/>
      <c r="H80" s="9"/>
      <c r="I80" s="9"/>
      <c r="J80" s="9"/>
      <c r="L80" s="49"/>
      <c r="M80" s="25"/>
      <c r="N80" s="25"/>
      <c r="O80" s="44"/>
      <c r="P80" s="44"/>
      <c r="Q80" s="44"/>
      <c r="R80" s="25"/>
      <c r="S80" s="44"/>
      <c r="T80" s="44"/>
      <c r="U80" s="44"/>
    </row>
    <row r="81" spans="1:21" ht="15.75">
      <c r="A81" s="49"/>
      <c r="B81" s="50"/>
      <c r="C81" s="50"/>
      <c r="D81" s="9"/>
      <c r="E81" s="9"/>
      <c r="F81" s="9"/>
      <c r="G81" s="50"/>
      <c r="H81" s="9"/>
      <c r="I81" s="9"/>
      <c r="J81" s="9"/>
      <c r="L81" s="49"/>
      <c r="M81" s="25"/>
      <c r="N81" s="25"/>
      <c r="O81" s="44"/>
      <c r="P81" s="44"/>
      <c r="Q81" s="44"/>
      <c r="R81" s="25"/>
      <c r="S81" s="44"/>
      <c r="T81" s="44"/>
      <c r="U81" s="44"/>
    </row>
    <row r="82" spans="1:21" ht="15.75">
      <c r="A82" s="49"/>
      <c r="B82" s="50"/>
      <c r="C82" s="50"/>
      <c r="D82" s="9"/>
      <c r="E82" s="9"/>
      <c r="F82" s="9"/>
      <c r="G82" s="50"/>
      <c r="H82" s="9"/>
      <c r="I82" s="9"/>
      <c r="J82" s="9"/>
      <c r="L82" s="49"/>
      <c r="M82" s="25"/>
      <c r="N82" s="25"/>
      <c r="O82" s="44"/>
      <c r="P82" s="44"/>
      <c r="Q82" s="44"/>
      <c r="R82" s="25"/>
      <c r="S82" s="44"/>
      <c r="T82" s="44"/>
      <c r="U82" s="44"/>
    </row>
    <row r="83" spans="1:21" ht="15.75">
      <c r="A83" s="49"/>
      <c r="B83" s="50"/>
      <c r="C83" s="50"/>
      <c r="D83" s="9"/>
      <c r="E83" s="9"/>
      <c r="F83" s="9"/>
      <c r="G83" s="50"/>
      <c r="H83" s="9"/>
      <c r="I83" s="9"/>
      <c r="J83" s="9"/>
      <c r="L83" s="49"/>
      <c r="M83" s="25"/>
      <c r="N83" s="25"/>
      <c r="O83" s="44"/>
      <c r="P83" s="44"/>
      <c r="Q83" s="44"/>
      <c r="R83" s="25"/>
      <c r="S83" s="44"/>
      <c r="T83" s="44"/>
      <c r="U83" s="44"/>
    </row>
    <row r="84" spans="1:21" ht="15.75">
      <c r="A84" s="49"/>
      <c r="B84" s="50"/>
      <c r="C84" s="50"/>
      <c r="D84" s="9"/>
      <c r="E84" s="9"/>
      <c r="F84" s="9"/>
      <c r="G84" s="50"/>
      <c r="H84" s="9"/>
      <c r="I84" s="9"/>
      <c r="J84" s="9"/>
      <c r="L84" s="49"/>
      <c r="M84" s="25"/>
      <c r="N84" s="25"/>
      <c r="O84" s="44"/>
      <c r="P84" s="44"/>
      <c r="Q84" s="44"/>
      <c r="R84" s="25"/>
      <c r="S84" s="44"/>
      <c r="T84" s="44"/>
      <c r="U84" s="44"/>
    </row>
    <row r="85" spans="1:21" ht="15.75">
      <c r="A85" s="49"/>
      <c r="B85" s="50"/>
      <c r="C85" s="50"/>
      <c r="D85" s="9"/>
      <c r="E85" s="9"/>
      <c r="F85" s="9"/>
      <c r="G85" s="50"/>
      <c r="H85" s="9"/>
      <c r="I85" s="9"/>
      <c r="J85" s="9"/>
      <c r="L85" s="49"/>
      <c r="M85" s="25"/>
      <c r="N85" s="25"/>
      <c r="O85" s="44"/>
      <c r="P85" s="44"/>
      <c r="Q85" s="44"/>
      <c r="R85" s="25"/>
      <c r="S85" s="44"/>
      <c r="T85" s="44"/>
      <c r="U85" s="44"/>
    </row>
    <row r="86" spans="1:21" ht="15.75">
      <c r="A86" s="49"/>
      <c r="B86" s="50"/>
      <c r="C86" s="50"/>
      <c r="D86" s="9"/>
      <c r="E86" s="9"/>
      <c r="F86" s="9"/>
      <c r="G86" s="50"/>
      <c r="H86" s="9"/>
      <c r="I86" s="9"/>
      <c r="J86" s="9"/>
      <c r="L86" s="49"/>
      <c r="M86" s="25"/>
      <c r="N86" s="25"/>
      <c r="O86" s="44"/>
      <c r="P86" s="44"/>
      <c r="Q86" s="44"/>
      <c r="R86" s="25"/>
      <c r="S86" s="44"/>
      <c r="T86" s="44"/>
      <c r="U86" s="44"/>
    </row>
    <row r="87" spans="1:21" ht="15.75">
      <c r="A87" s="49"/>
      <c r="B87" s="50"/>
      <c r="C87" s="50"/>
      <c r="D87" s="9"/>
      <c r="E87" s="9"/>
      <c r="F87" s="9"/>
      <c r="G87" s="50"/>
      <c r="H87" s="9"/>
      <c r="I87" s="9"/>
      <c r="J87" s="9"/>
      <c r="L87" s="49"/>
      <c r="M87" s="25"/>
      <c r="N87" s="25"/>
      <c r="O87" s="44"/>
      <c r="P87" s="44"/>
      <c r="Q87" s="44"/>
      <c r="R87" s="25"/>
      <c r="S87" s="44"/>
      <c r="T87" s="44"/>
      <c r="U87" s="44"/>
    </row>
    <row r="88" spans="1:21" ht="15.75">
      <c r="A88" s="49"/>
      <c r="B88" s="50"/>
      <c r="C88" s="50"/>
      <c r="D88" s="9"/>
      <c r="E88" s="9"/>
      <c r="F88" s="9"/>
      <c r="G88" s="50"/>
      <c r="H88" s="9"/>
      <c r="I88" s="9"/>
      <c r="J88" s="9"/>
      <c r="L88" s="49"/>
      <c r="M88" s="25"/>
      <c r="N88" s="25"/>
      <c r="O88" s="44"/>
      <c r="P88" s="44"/>
      <c r="Q88" s="44"/>
      <c r="R88" s="25"/>
      <c r="S88" s="44"/>
      <c r="T88" s="44"/>
      <c r="U88" s="44"/>
    </row>
    <row r="89" spans="1:21" ht="15.75">
      <c r="A89" s="49"/>
      <c r="B89" s="50"/>
      <c r="C89" s="50"/>
      <c r="D89" s="9"/>
      <c r="E89" s="9"/>
      <c r="F89" s="9"/>
      <c r="G89" s="50"/>
      <c r="H89" s="9"/>
      <c r="I89" s="9"/>
      <c r="J89" s="9"/>
      <c r="L89" s="49"/>
      <c r="M89" s="25"/>
      <c r="N89" s="25"/>
      <c r="O89" s="44"/>
      <c r="P89" s="44"/>
      <c r="Q89" s="44"/>
      <c r="R89" s="25"/>
      <c r="S89" s="44"/>
      <c r="T89" s="44"/>
      <c r="U89" s="44"/>
    </row>
    <row r="90" spans="1:21" ht="15.75">
      <c r="A90" s="49"/>
      <c r="B90" s="50"/>
      <c r="C90" s="50"/>
      <c r="D90" s="9"/>
      <c r="E90" s="9"/>
      <c r="F90" s="9"/>
      <c r="G90" s="50"/>
      <c r="H90" s="9"/>
      <c r="I90" s="9"/>
      <c r="J90" s="9"/>
      <c r="L90" s="49"/>
      <c r="M90" s="25"/>
      <c r="N90" s="25"/>
      <c r="O90" s="44"/>
      <c r="P90" s="44"/>
      <c r="Q90" s="44"/>
      <c r="R90" s="25"/>
      <c r="S90" s="44"/>
      <c r="T90" s="44"/>
      <c r="U90" s="44"/>
    </row>
    <row r="91" spans="1:21" ht="15.75">
      <c r="A91" s="49"/>
      <c r="B91" s="50"/>
      <c r="C91" s="50"/>
      <c r="D91" s="9"/>
      <c r="E91" s="9"/>
      <c r="F91" s="9"/>
      <c r="G91" s="50"/>
      <c r="H91" s="9"/>
      <c r="I91" s="9"/>
      <c r="J91" s="9"/>
      <c r="L91" s="49"/>
      <c r="M91" s="25"/>
      <c r="N91" s="25"/>
      <c r="O91" s="44"/>
      <c r="P91" s="44"/>
      <c r="Q91" s="44"/>
      <c r="R91" s="25"/>
      <c r="S91" s="44"/>
      <c r="T91" s="44"/>
      <c r="U91" s="44"/>
    </row>
    <row r="92" spans="1:21" ht="15.75">
      <c r="A92" s="49"/>
      <c r="B92" s="50"/>
      <c r="C92" s="50"/>
      <c r="D92" s="9"/>
      <c r="E92" s="9"/>
      <c r="F92" s="9"/>
      <c r="G92" s="50"/>
      <c r="H92" s="9"/>
      <c r="I92" s="9"/>
      <c r="J92" s="9"/>
      <c r="L92" s="49"/>
      <c r="M92" s="25"/>
      <c r="N92" s="25"/>
      <c r="O92" s="44"/>
      <c r="P92" s="44"/>
      <c r="Q92" s="44"/>
      <c r="R92" s="25"/>
      <c r="S92" s="44"/>
      <c r="T92" s="44"/>
      <c r="U92" s="44"/>
    </row>
    <row r="93" spans="1:21" ht="15.75">
      <c r="A93" s="49"/>
      <c r="B93" s="50"/>
      <c r="C93" s="50"/>
      <c r="D93" s="9"/>
      <c r="E93" s="9"/>
      <c r="F93" s="9"/>
      <c r="G93" s="50"/>
      <c r="H93" s="9"/>
      <c r="I93" s="9"/>
      <c r="J93" s="9"/>
      <c r="L93" s="49"/>
      <c r="M93" s="25"/>
      <c r="N93" s="25"/>
      <c r="O93" s="44"/>
      <c r="P93" s="44"/>
      <c r="Q93" s="44"/>
      <c r="R93" s="25"/>
      <c r="S93" s="44"/>
      <c r="T93" s="44"/>
      <c r="U93" s="44"/>
    </row>
    <row r="94" spans="1:21" ht="15.75">
      <c r="A94" s="49"/>
      <c r="B94" s="50"/>
      <c r="C94" s="50"/>
      <c r="D94" s="9"/>
      <c r="E94" s="9"/>
      <c r="F94" s="9"/>
      <c r="G94" s="50"/>
      <c r="H94" s="9"/>
      <c r="I94" s="9"/>
      <c r="J94" s="9"/>
      <c r="L94" s="49"/>
      <c r="M94" s="25"/>
      <c r="N94" s="25"/>
      <c r="O94" s="44"/>
      <c r="P94" s="44"/>
      <c r="Q94" s="44"/>
      <c r="R94" s="25"/>
      <c r="S94" s="44"/>
      <c r="T94" s="44"/>
      <c r="U94" s="44"/>
    </row>
    <row r="95" spans="1:21" ht="15.75">
      <c r="A95" s="49"/>
      <c r="B95" s="50"/>
      <c r="C95" s="50"/>
      <c r="D95" s="9"/>
      <c r="E95" s="9"/>
      <c r="F95" s="9"/>
      <c r="G95" s="50"/>
      <c r="H95" s="9"/>
      <c r="I95" s="9"/>
      <c r="J95" s="9"/>
      <c r="L95" s="49"/>
      <c r="M95" s="25"/>
      <c r="N95" s="25"/>
      <c r="O95" s="44"/>
      <c r="P95" s="44"/>
      <c r="Q95" s="44"/>
      <c r="R95" s="25"/>
      <c r="S95" s="44"/>
      <c r="T95" s="44"/>
      <c r="U95" s="44"/>
    </row>
    <row r="96" spans="1:21" ht="15.75">
      <c r="A96" s="49"/>
      <c r="B96" s="50"/>
      <c r="C96" s="50"/>
      <c r="D96" s="9"/>
      <c r="E96" s="9"/>
      <c r="F96" s="9"/>
      <c r="G96" s="50"/>
      <c r="H96" s="9"/>
      <c r="I96" s="9"/>
      <c r="J96" s="9"/>
      <c r="L96" s="49"/>
      <c r="M96" s="25"/>
      <c r="N96" s="25"/>
      <c r="O96" s="44"/>
      <c r="P96" s="44"/>
      <c r="Q96" s="44"/>
      <c r="R96" s="25"/>
      <c r="S96" s="44"/>
      <c r="T96" s="44"/>
      <c r="U96" s="44"/>
    </row>
    <row r="97" spans="1:21" ht="15.75">
      <c r="A97" s="49"/>
      <c r="B97" s="50"/>
      <c r="C97" s="50"/>
      <c r="D97" s="9"/>
      <c r="E97" s="9"/>
      <c r="F97" s="9"/>
      <c r="G97" s="50"/>
      <c r="H97" s="9"/>
      <c r="I97" s="9"/>
      <c r="J97" s="9"/>
      <c r="L97" s="49"/>
      <c r="M97" s="25"/>
      <c r="N97" s="25"/>
      <c r="O97" s="44"/>
      <c r="P97" s="44"/>
      <c r="Q97" s="44"/>
      <c r="R97" s="25"/>
      <c r="S97" s="44"/>
      <c r="T97" s="44"/>
      <c r="U97" s="44"/>
    </row>
    <row r="98" spans="1:21" ht="15.75">
      <c r="A98" s="49"/>
      <c r="B98" s="50"/>
      <c r="C98" s="50"/>
      <c r="D98" s="9"/>
      <c r="E98" s="9"/>
      <c r="F98" s="9"/>
      <c r="G98" s="50"/>
      <c r="H98" s="9"/>
      <c r="I98" s="9"/>
      <c r="J98" s="9"/>
      <c r="L98" s="49"/>
      <c r="M98" s="25"/>
      <c r="N98" s="25"/>
      <c r="O98" s="44"/>
      <c r="P98" s="44"/>
      <c r="Q98" s="44"/>
      <c r="R98" s="25"/>
      <c r="S98" s="44"/>
      <c r="T98" s="44"/>
      <c r="U98" s="44"/>
    </row>
    <row r="99" spans="1:21" ht="15.75">
      <c r="A99" s="49"/>
      <c r="B99" s="50"/>
      <c r="C99" s="50"/>
      <c r="D99" s="9"/>
      <c r="E99" s="9"/>
      <c r="F99" s="9"/>
      <c r="G99" s="50"/>
      <c r="H99" s="9"/>
      <c r="I99" s="9"/>
      <c r="J99" s="9"/>
      <c r="L99" s="49"/>
      <c r="M99" s="25"/>
      <c r="N99" s="25"/>
      <c r="O99" s="44"/>
      <c r="P99" s="44"/>
      <c r="Q99" s="44"/>
      <c r="R99" s="25"/>
      <c r="S99" s="44"/>
      <c r="T99" s="44"/>
      <c r="U99" s="44"/>
    </row>
    <row r="100" spans="1:21" ht="15.75">
      <c r="A100" s="49"/>
      <c r="B100" s="50"/>
      <c r="C100" s="50"/>
      <c r="D100" s="9"/>
      <c r="E100" s="9"/>
      <c r="F100" s="9"/>
      <c r="G100" s="50"/>
      <c r="H100" s="9"/>
      <c r="I100" s="9"/>
      <c r="J100" s="9"/>
      <c r="L100" s="49"/>
      <c r="M100" s="25"/>
      <c r="N100" s="25"/>
      <c r="O100" s="44"/>
      <c r="P100" s="44"/>
      <c r="Q100" s="44"/>
      <c r="R100" s="25"/>
      <c r="S100" s="44"/>
      <c r="T100" s="44"/>
      <c r="U100" s="44"/>
    </row>
    <row r="101" spans="1:21" ht="15.75">
      <c r="A101" s="49"/>
      <c r="B101" s="50"/>
      <c r="C101" s="50"/>
      <c r="D101" s="9"/>
      <c r="E101" s="9"/>
      <c r="F101" s="9"/>
      <c r="G101" s="50"/>
      <c r="H101" s="9"/>
      <c r="I101" s="9"/>
      <c r="J101" s="9"/>
      <c r="L101" s="49"/>
      <c r="M101" s="25"/>
      <c r="N101" s="25"/>
      <c r="O101" s="44"/>
      <c r="P101" s="44"/>
      <c r="Q101" s="44"/>
      <c r="R101" s="25"/>
      <c r="S101" s="44"/>
      <c r="T101" s="44"/>
      <c r="U101" s="44"/>
    </row>
    <row r="102" spans="1:21" ht="15.75">
      <c r="A102" s="49"/>
      <c r="B102" s="50"/>
      <c r="C102" s="50"/>
      <c r="D102" s="9"/>
      <c r="E102" s="9"/>
      <c r="F102" s="9"/>
      <c r="G102" s="50"/>
      <c r="H102" s="9"/>
      <c r="I102" s="9"/>
      <c r="J102" s="9"/>
      <c r="L102" s="49"/>
      <c r="M102" s="25"/>
      <c r="N102" s="25"/>
      <c r="O102" s="44"/>
      <c r="P102" s="44"/>
      <c r="Q102" s="44"/>
      <c r="R102" s="25"/>
      <c r="S102" s="44"/>
      <c r="T102" s="44"/>
      <c r="U102" s="44"/>
    </row>
    <row r="103" spans="1:21" ht="16.5" thickBot="1">
      <c r="A103" s="49"/>
      <c r="B103" s="50"/>
      <c r="C103" s="50"/>
      <c r="D103" s="9"/>
      <c r="E103" s="9"/>
      <c r="F103" s="9"/>
      <c r="G103" s="50"/>
      <c r="H103" s="9"/>
      <c r="I103" s="9"/>
      <c r="J103" s="9"/>
      <c r="L103" s="49"/>
      <c r="M103" s="50"/>
      <c r="N103" s="50"/>
      <c r="O103" s="9"/>
      <c r="P103" s="9"/>
      <c r="Q103" s="9"/>
      <c r="R103" s="50"/>
      <c r="S103" s="9"/>
      <c r="T103" s="9"/>
      <c r="U103" s="9"/>
    </row>
    <row r="104" spans="1:10" ht="51.75" customHeight="1" thickBot="1">
      <c r="A104" s="387" t="s">
        <v>48</v>
      </c>
      <c r="B104" s="388"/>
      <c r="C104" s="388"/>
      <c r="D104" s="388"/>
      <c r="E104" s="389"/>
      <c r="F104" s="8"/>
      <c r="G104" s="8"/>
      <c r="H104" s="8"/>
      <c r="I104" s="8"/>
      <c r="J104" s="8"/>
    </row>
    <row r="105" spans="1:10" ht="16.5" thickBot="1">
      <c r="A105" s="382" t="s">
        <v>49</v>
      </c>
      <c r="B105" s="383"/>
      <c r="C105" s="383"/>
      <c r="D105" s="383"/>
      <c r="E105" s="384"/>
      <c r="F105" s="8"/>
      <c r="G105" s="8"/>
      <c r="H105" s="8"/>
      <c r="I105" s="8"/>
      <c r="J105" s="8"/>
    </row>
    <row r="106" spans="1:10" ht="15.75">
      <c r="A106" s="392">
        <v>2004</v>
      </c>
      <c r="B106" s="393"/>
      <c r="C106" s="55"/>
      <c r="D106" s="55">
        <v>85</v>
      </c>
      <c r="E106" s="56"/>
      <c r="F106" s="8"/>
      <c r="G106" s="8"/>
      <c r="H106" s="8"/>
      <c r="I106" s="8"/>
      <c r="J106" s="8"/>
    </row>
    <row r="107" spans="1:10" ht="15.75">
      <c r="A107" s="390">
        <v>2005</v>
      </c>
      <c r="B107" s="391"/>
      <c r="C107" s="57"/>
      <c r="D107" s="57">
        <v>95</v>
      </c>
      <c r="E107" s="58"/>
      <c r="F107" s="8"/>
      <c r="G107" s="8"/>
      <c r="H107" s="8"/>
      <c r="I107" s="8"/>
      <c r="J107" s="8"/>
    </row>
    <row r="108" spans="1:10" ht="16.5" thickBot="1">
      <c r="A108" s="385">
        <v>2006</v>
      </c>
      <c r="B108" s="386"/>
      <c r="C108" s="59"/>
      <c r="D108" s="59">
        <v>95</v>
      </c>
      <c r="E108" s="60"/>
      <c r="F108" s="8"/>
      <c r="G108" s="8"/>
      <c r="H108" s="8"/>
      <c r="I108" s="8"/>
      <c r="J108" s="8"/>
    </row>
    <row r="109" ht="16.5" thickBot="1"/>
    <row r="110" spans="1:5" ht="54.75" customHeight="1" thickBot="1">
      <c r="A110" s="387" t="s">
        <v>59</v>
      </c>
      <c r="B110" s="388"/>
      <c r="C110" s="388"/>
      <c r="D110" s="388"/>
      <c r="E110" s="389"/>
    </row>
    <row r="111" spans="1:5" ht="16.5" thickBot="1">
      <c r="A111" s="382" t="s">
        <v>49</v>
      </c>
      <c r="B111" s="383"/>
      <c r="C111" s="383"/>
      <c r="D111" s="383"/>
      <c r="E111" s="384"/>
    </row>
    <row r="112" spans="1:5" ht="15.75">
      <c r="A112" s="396">
        <v>2004</v>
      </c>
      <c r="B112" s="397"/>
      <c r="C112" s="55"/>
      <c r="D112" s="55">
        <v>50</v>
      </c>
      <c r="E112" s="56"/>
    </row>
    <row r="113" spans="1:5" ht="15.75">
      <c r="A113" s="390">
        <v>2005</v>
      </c>
      <c r="B113" s="391"/>
      <c r="C113" s="57"/>
      <c r="D113" s="57">
        <v>60</v>
      </c>
      <c r="E113" s="58"/>
    </row>
    <row r="114" spans="1:5" ht="16.5" thickBot="1">
      <c r="A114" s="398">
        <v>2006</v>
      </c>
      <c r="B114" s="399"/>
      <c r="C114" s="59"/>
      <c r="D114" s="59">
        <v>60</v>
      </c>
      <c r="E114" s="60"/>
    </row>
    <row r="115" spans="1:5" ht="16.5" thickBot="1">
      <c r="A115" s="50"/>
      <c r="B115" s="50"/>
      <c r="C115" s="55"/>
      <c r="D115" s="55"/>
      <c r="E115" s="55"/>
    </row>
    <row r="116" spans="1:5" ht="48" customHeight="1" thickBot="1">
      <c r="A116" s="387" t="s">
        <v>60</v>
      </c>
      <c r="B116" s="388"/>
      <c r="C116" s="388"/>
      <c r="D116" s="388"/>
      <c r="E116" s="389"/>
    </row>
    <row r="117" spans="1:5" ht="16.5" thickBot="1">
      <c r="A117" s="382" t="s">
        <v>49</v>
      </c>
      <c r="B117" s="383"/>
      <c r="C117" s="383"/>
      <c r="D117" s="383"/>
      <c r="E117" s="384"/>
    </row>
    <row r="118" spans="1:5" ht="15.75">
      <c r="A118" s="396">
        <v>2004</v>
      </c>
      <c r="B118" s="397"/>
      <c r="C118" s="55"/>
      <c r="D118" s="55">
        <v>35</v>
      </c>
      <c r="E118" s="56"/>
    </row>
    <row r="119" spans="1:5" ht="15.75">
      <c r="A119" s="390">
        <v>2005</v>
      </c>
      <c r="B119" s="391"/>
      <c r="C119" s="57"/>
      <c r="D119" s="57">
        <v>35</v>
      </c>
      <c r="E119" s="58"/>
    </row>
    <row r="120" spans="1:5" ht="16.5" thickBot="1">
      <c r="A120" s="398">
        <v>2006</v>
      </c>
      <c r="B120" s="399"/>
      <c r="C120" s="59"/>
      <c r="D120" s="59">
        <v>35</v>
      </c>
      <c r="E120" s="60"/>
    </row>
    <row r="121" spans="1:5" ht="15.75">
      <c r="A121" s="50"/>
      <c r="B121" s="50"/>
      <c r="C121" s="55"/>
      <c r="D121" s="55"/>
      <c r="E121" s="55"/>
    </row>
    <row r="122" spans="1:5" ht="15.75">
      <c r="A122" s="50"/>
      <c r="B122" s="50"/>
      <c r="C122" s="55"/>
      <c r="D122" s="55"/>
      <c r="E122" s="55"/>
    </row>
    <row r="124" spans="1:3" s="8" customFormat="1" ht="15.75">
      <c r="A124" s="36"/>
      <c r="B124" s="14"/>
      <c r="C124" s="25"/>
    </row>
  </sheetData>
  <sheetProtection/>
  <mergeCells count="34">
    <mergeCell ref="A118:B118"/>
    <mergeCell ref="A119:B119"/>
    <mergeCell ref="A120:B120"/>
    <mergeCell ref="A116:E116"/>
    <mergeCell ref="A112:B112"/>
    <mergeCell ref="A113:B113"/>
    <mergeCell ref="A114:B114"/>
    <mergeCell ref="A117:E117"/>
    <mergeCell ref="A54:A57"/>
    <mergeCell ref="B54:J54"/>
    <mergeCell ref="B3:J3"/>
    <mergeCell ref="G5:J5"/>
    <mergeCell ref="G57:J57"/>
    <mergeCell ref="A3:A6"/>
    <mergeCell ref="B4:J4"/>
    <mergeCell ref="B5:F5"/>
    <mergeCell ref="B6:F6"/>
    <mergeCell ref="G6:J6"/>
    <mergeCell ref="L56:L59"/>
    <mergeCell ref="M56:U56"/>
    <mergeCell ref="M57:U57"/>
    <mergeCell ref="M58:Q58"/>
    <mergeCell ref="R58:U58"/>
    <mergeCell ref="B55:J55"/>
    <mergeCell ref="B56:F56"/>
    <mergeCell ref="G56:J56"/>
    <mergeCell ref="B57:F57"/>
    <mergeCell ref="A111:E111"/>
    <mergeCell ref="A108:B108"/>
    <mergeCell ref="A104:E104"/>
    <mergeCell ref="A107:B107"/>
    <mergeCell ref="A105:E105"/>
    <mergeCell ref="A106:B106"/>
    <mergeCell ref="A110:E110"/>
  </mergeCells>
  <printOptions/>
  <pageMargins left="1.35" right="0.75" top="0.17" bottom="0.49" header="0.26" footer="0.29"/>
  <pageSetup orientation="landscape" paperSize="9" scale="60" r:id="rId2"/>
  <rowBreaks count="1" manualBreakCount="1">
    <brk id="50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L9"/>
  <sheetViews>
    <sheetView zoomScalePageLayoutView="0" workbookViewId="0" topLeftCell="A1">
      <selection activeCell="A9" sqref="A9"/>
    </sheetView>
  </sheetViews>
  <sheetFormatPr defaultColWidth="8.75390625" defaultRowHeight="12.75"/>
  <cols>
    <col min="1" max="1" width="32.375" style="1" customWidth="1"/>
    <col min="2" max="16384" width="8.75390625" style="1" customWidth="1"/>
  </cols>
  <sheetData>
    <row r="3" ht="16.5" thickBot="1"/>
    <row r="4" spans="1:12" ht="31.5" customHeight="1" thickBot="1">
      <c r="A4" s="400" t="s">
        <v>19</v>
      </c>
      <c r="B4" s="402" t="s">
        <v>18</v>
      </c>
      <c r="C4" s="403"/>
      <c r="D4" s="403"/>
      <c r="E4" s="403"/>
      <c r="F4" s="403"/>
      <c r="G4" s="403"/>
      <c r="H4" s="403"/>
      <c r="I4" s="403"/>
      <c r="J4" s="403"/>
      <c r="K4" s="403"/>
      <c r="L4" s="404"/>
    </row>
    <row r="5" spans="1:12" ht="25.5" customHeight="1" thickBot="1">
      <c r="A5" s="401"/>
      <c r="B5" s="121">
        <v>1996</v>
      </c>
      <c r="C5" s="122">
        <v>1997</v>
      </c>
      <c r="D5" s="122">
        <v>1998</v>
      </c>
      <c r="E5" s="122">
        <v>1999</v>
      </c>
      <c r="F5" s="122">
        <v>2000</v>
      </c>
      <c r="G5" s="122">
        <v>2001</v>
      </c>
      <c r="H5" s="122">
        <v>2002</v>
      </c>
      <c r="I5" s="122">
        <v>2003</v>
      </c>
      <c r="J5" s="122">
        <v>2004</v>
      </c>
      <c r="K5" s="122">
        <v>2005</v>
      </c>
      <c r="L5" s="123">
        <v>2006</v>
      </c>
    </row>
    <row r="6" spans="1:12" ht="35.25" customHeight="1">
      <c r="A6" s="124" t="s">
        <v>20</v>
      </c>
      <c r="B6" s="10">
        <v>58</v>
      </c>
      <c r="C6" s="10">
        <v>48</v>
      </c>
      <c r="D6" s="10">
        <v>41</v>
      </c>
      <c r="E6" s="10">
        <v>58</v>
      </c>
      <c r="F6" s="10">
        <v>41</v>
      </c>
      <c r="G6" s="10">
        <v>18</v>
      </c>
      <c r="H6" s="10">
        <v>38</v>
      </c>
      <c r="I6" s="10">
        <v>49</v>
      </c>
      <c r="J6" s="10">
        <v>61</v>
      </c>
      <c r="K6" s="10">
        <v>37</v>
      </c>
      <c r="L6" s="118">
        <v>39</v>
      </c>
    </row>
    <row r="7" spans="1:12" ht="35.25" customHeight="1">
      <c r="A7" s="125" t="s">
        <v>21</v>
      </c>
      <c r="B7" s="10">
        <v>150</v>
      </c>
      <c r="C7" s="10">
        <v>131</v>
      </c>
      <c r="D7" s="10">
        <v>117</v>
      </c>
      <c r="E7" s="10">
        <v>113</v>
      </c>
      <c r="F7" s="10">
        <v>98</v>
      </c>
      <c r="G7" s="10">
        <v>68</v>
      </c>
      <c r="H7" s="10">
        <v>62</v>
      </c>
      <c r="I7" s="10">
        <v>84</v>
      </c>
      <c r="J7" s="10">
        <v>118</v>
      </c>
      <c r="K7" s="10">
        <v>91</v>
      </c>
      <c r="L7" s="118">
        <v>86</v>
      </c>
    </row>
    <row r="8" spans="1:12" ht="36" customHeight="1">
      <c r="A8" s="125" t="s">
        <v>22</v>
      </c>
      <c r="B8" s="10">
        <v>60</v>
      </c>
      <c r="C8" s="10">
        <v>43</v>
      </c>
      <c r="D8" s="10">
        <v>40</v>
      </c>
      <c r="E8" s="10">
        <v>29</v>
      </c>
      <c r="F8" s="10">
        <v>29</v>
      </c>
      <c r="G8" s="10">
        <v>11</v>
      </c>
      <c r="H8" s="10">
        <v>37</v>
      </c>
      <c r="I8" s="10">
        <v>60</v>
      </c>
      <c r="J8" s="10">
        <v>61</v>
      </c>
      <c r="K8" s="10">
        <v>40</v>
      </c>
      <c r="L8" s="118">
        <v>35</v>
      </c>
    </row>
    <row r="9" spans="1:12" ht="61.5" customHeight="1" thickBot="1">
      <c r="A9" s="126" t="s">
        <v>23</v>
      </c>
      <c r="B9" s="119">
        <v>52</v>
      </c>
      <c r="C9" s="119">
        <v>42</v>
      </c>
      <c r="D9" s="119">
        <v>44</v>
      </c>
      <c r="E9" s="119">
        <v>54</v>
      </c>
      <c r="F9" s="119">
        <v>47</v>
      </c>
      <c r="G9" s="119">
        <v>35</v>
      </c>
      <c r="H9" s="119">
        <v>39</v>
      </c>
      <c r="I9" s="119">
        <v>53</v>
      </c>
      <c r="J9" s="119">
        <v>63</v>
      </c>
      <c r="K9" s="119">
        <v>66</v>
      </c>
      <c r="L9" s="120">
        <v>57</v>
      </c>
    </row>
  </sheetData>
  <sheetProtection/>
  <mergeCells count="2">
    <mergeCell ref="A4:A5"/>
    <mergeCell ref="B4:L4"/>
  </mergeCells>
  <printOptions/>
  <pageMargins left="0.75" right="0.75" top="1" bottom="1" header="0.5" footer="0.5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1">
      <selection activeCell="J18" sqref="J18"/>
    </sheetView>
  </sheetViews>
  <sheetFormatPr defaultColWidth="8.75390625" defaultRowHeight="12.75"/>
  <cols>
    <col min="1" max="1" width="10.25390625" style="0" customWidth="1"/>
    <col min="2" max="2" width="9.125" style="0" customWidth="1"/>
    <col min="3" max="3" width="12.00390625" style="0" customWidth="1"/>
    <col min="4" max="4" width="8.75390625" style="0" customWidth="1"/>
    <col min="5" max="5" width="17.375" style="0" customWidth="1"/>
    <col min="6" max="7" width="8.75390625" style="0" customWidth="1"/>
    <col min="8" max="8" width="14.875" style="0" customWidth="1"/>
    <col min="9" max="9" width="17.00390625" style="0" customWidth="1"/>
  </cols>
  <sheetData>
    <row r="1" spans="1:10" ht="16.5" thickBot="1">
      <c r="A1" s="379" t="s">
        <v>18</v>
      </c>
      <c r="B1" s="387" t="s">
        <v>44</v>
      </c>
      <c r="C1" s="388"/>
      <c r="D1" s="388"/>
      <c r="E1" s="388"/>
      <c r="F1" s="388"/>
      <c r="G1" s="388"/>
      <c r="H1" s="388"/>
      <c r="I1" s="388"/>
      <c r="J1" s="389"/>
    </row>
    <row r="2" spans="1:10" ht="16.5" thickBot="1">
      <c r="A2" s="380"/>
      <c r="B2" s="387" t="s">
        <v>24</v>
      </c>
      <c r="C2" s="388"/>
      <c r="D2" s="388"/>
      <c r="E2" s="388"/>
      <c r="F2" s="388"/>
      <c r="G2" s="388"/>
      <c r="H2" s="388"/>
      <c r="I2" s="388"/>
      <c r="J2" s="389"/>
    </row>
    <row r="3" spans="1:10" ht="16.5" thickBot="1">
      <c r="A3" s="380"/>
      <c r="B3" s="387" t="s">
        <v>46</v>
      </c>
      <c r="C3" s="388"/>
      <c r="D3" s="388"/>
      <c r="E3" s="388"/>
      <c r="F3" s="388"/>
      <c r="G3" s="387" t="s">
        <v>47</v>
      </c>
      <c r="H3" s="388"/>
      <c r="I3" s="388"/>
      <c r="J3" s="389"/>
    </row>
    <row r="4" spans="1:10" ht="16.5" thickBot="1">
      <c r="A4" s="381"/>
      <c r="B4" s="400" t="s">
        <v>25</v>
      </c>
      <c r="C4" s="405"/>
      <c r="D4" s="405"/>
      <c r="E4" s="405"/>
      <c r="F4" s="406"/>
      <c r="G4" s="405" t="s">
        <v>25</v>
      </c>
      <c r="H4" s="405"/>
      <c r="I4" s="405"/>
      <c r="J4" s="406"/>
    </row>
    <row r="5" spans="1:10" ht="15.75">
      <c r="A5" s="176" t="s">
        <v>26</v>
      </c>
      <c r="B5" s="178" t="s">
        <v>29</v>
      </c>
      <c r="C5" s="166" t="s">
        <v>31</v>
      </c>
      <c r="D5" s="166" t="s">
        <v>34</v>
      </c>
      <c r="E5" s="166" t="s">
        <v>37</v>
      </c>
      <c r="F5" s="167" t="s">
        <v>39</v>
      </c>
      <c r="G5" s="173" t="s">
        <v>40</v>
      </c>
      <c r="H5" s="166" t="s">
        <v>41</v>
      </c>
      <c r="I5" s="166" t="s">
        <v>43</v>
      </c>
      <c r="J5" s="167" t="s">
        <v>45</v>
      </c>
    </row>
    <row r="6" spans="1:10" ht="60.75" customHeight="1">
      <c r="A6" s="177"/>
      <c r="B6" s="179" t="s">
        <v>53</v>
      </c>
      <c r="C6" s="11" t="s">
        <v>30</v>
      </c>
      <c r="D6" s="11" t="s">
        <v>54</v>
      </c>
      <c r="E6" s="11" t="s">
        <v>58</v>
      </c>
      <c r="F6" s="168" t="s">
        <v>38</v>
      </c>
      <c r="G6" s="174" t="s">
        <v>30</v>
      </c>
      <c r="H6" s="11" t="s">
        <v>56</v>
      </c>
      <c r="I6" s="11" t="s">
        <v>57</v>
      </c>
      <c r="J6" s="168" t="s">
        <v>38</v>
      </c>
    </row>
    <row r="7" spans="1:10" ht="15.75">
      <c r="A7" s="53">
        <v>2006</v>
      </c>
      <c r="B7" s="180">
        <v>129</v>
      </c>
      <c r="C7" s="11">
        <v>87</v>
      </c>
      <c r="D7" s="165">
        <v>86</v>
      </c>
      <c r="E7" s="165">
        <v>58</v>
      </c>
      <c r="F7" s="169">
        <v>56</v>
      </c>
      <c r="G7" s="174">
        <v>42</v>
      </c>
      <c r="H7" s="165">
        <v>42</v>
      </c>
      <c r="I7" s="165">
        <v>25</v>
      </c>
      <c r="J7" s="169">
        <v>19</v>
      </c>
    </row>
    <row r="8" spans="1:10" s="164" customFormat="1" ht="48" customHeight="1" thickBot="1">
      <c r="A8" s="182" t="s">
        <v>70</v>
      </c>
      <c r="B8" s="181">
        <v>124</v>
      </c>
      <c r="C8" s="170">
        <v>81</v>
      </c>
      <c r="D8" s="171">
        <v>81</v>
      </c>
      <c r="E8" s="171">
        <v>59</v>
      </c>
      <c r="F8" s="172">
        <v>59</v>
      </c>
      <c r="G8" s="175">
        <v>43</v>
      </c>
      <c r="H8" s="171">
        <v>43</v>
      </c>
      <c r="I8" s="171">
        <v>25</v>
      </c>
      <c r="J8" s="172">
        <v>20</v>
      </c>
    </row>
    <row r="10" ht="13.5" thickBot="1"/>
    <row r="11" spans="1:10" ht="16.5" thickBot="1">
      <c r="A11" s="379" t="s">
        <v>18</v>
      </c>
      <c r="B11" s="387" t="s">
        <v>65</v>
      </c>
      <c r="C11" s="388"/>
      <c r="D11" s="388"/>
      <c r="E11" s="388"/>
      <c r="F11" s="388"/>
      <c r="G11" s="388"/>
      <c r="H11" s="388"/>
      <c r="I11" s="388"/>
      <c r="J11" s="389"/>
    </row>
    <row r="12" spans="1:10" ht="16.5" thickBot="1">
      <c r="A12" s="380"/>
      <c r="B12" s="387" t="s">
        <v>24</v>
      </c>
      <c r="C12" s="388"/>
      <c r="D12" s="388"/>
      <c r="E12" s="388"/>
      <c r="F12" s="388"/>
      <c r="G12" s="388"/>
      <c r="H12" s="388"/>
      <c r="I12" s="388"/>
      <c r="J12" s="389"/>
    </row>
    <row r="13" spans="1:10" ht="16.5" thickBot="1">
      <c r="A13" s="380"/>
      <c r="B13" s="387" t="s">
        <v>46</v>
      </c>
      <c r="C13" s="388"/>
      <c r="D13" s="388"/>
      <c r="E13" s="388"/>
      <c r="F13" s="389"/>
      <c r="G13" s="387" t="s">
        <v>47</v>
      </c>
      <c r="H13" s="388"/>
      <c r="I13" s="388"/>
      <c r="J13" s="389"/>
    </row>
    <row r="14" spans="1:10" ht="16.5" thickBot="1">
      <c r="A14" s="381"/>
      <c r="B14" s="387" t="s">
        <v>25</v>
      </c>
      <c r="C14" s="388"/>
      <c r="D14" s="388"/>
      <c r="E14" s="388"/>
      <c r="F14" s="389"/>
      <c r="G14" s="387" t="s">
        <v>25</v>
      </c>
      <c r="H14" s="388"/>
      <c r="I14" s="388"/>
      <c r="J14" s="389"/>
    </row>
    <row r="15" spans="1:10" ht="16.5" thickBot="1">
      <c r="A15" s="27" t="s">
        <v>26</v>
      </c>
      <c r="B15" s="22" t="s">
        <v>29</v>
      </c>
      <c r="C15" s="31" t="s">
        <v>31</v>
      </c>
      <c r="D15" s="23" t="s">
        <v>34</v>
      </c>
      <c r="E15" s="31" t="s">
        <v>37</v>
      </c>
      <c r="F15" s="21" t="s">
        <v>39</v>
      </c>
      <c r="G15" s="22" t="s">
        <v>40</v>
      </c>
      <c r="H15" s="32" t="s">
        <v>41</v>
      </c>
      <c r="I15" s="31" t="s">
        <v>43</v>
      </c>
      <c r="J15" s="21" t="s">
        <v>45</v>
      </c>
    </row>
    <row r="16" spans="1:10" ht="78.75">
      <c r="A16" s="17"/>
      <c r="B16" s="30" t="s">
        <v>53</v>
      </c>
      <c r="C16" s="12" t="s">
        <v>30</v>
      </c>
      <c r="D16" s="25" t="s">
        <v>54</v>
      </c>
      <c r="E16" s="12" t="s">
        <v>55</v>
      </c>
      <c r="F16" s="15" t="s">
        <v>38</v>
      </c>
      <c r="G16" s="30" t="s">
        <v>30</v>
      </c>
      <c r="H16" s="24" t="s">
        <v>56</v>
      </c>
      <c r="I16" s="12" t="s">
        <v>57</v>
      </c>
      <c r="J16" s="15" t="s">
        <v>38</v>
      </c>
    </row>
    <row r="17" spans="1:10" ht="16.5" thickBot="1">
      <c r="A17" s="54">
        <v>2006</v>
      </c>
      <c r="B17" s="38">
        <v>133</v>
      </c>
      <c r="C17" s="37">
        <v>107</v>
      </c>
      <c r="D17" s="34">
        <v>44</v>
      </c>
      <c r="E17" s="33">
        <v>32</v>
      </c>
      <c r="F17" s="34">
        <v>31</v>
      </c>
      <c r="G17" s="39">
        <v>26</v>
      </c>
      <c r="H17" s="48">
        <v>10</v>
      </c>
      <c r="I17" s="33">
        <v>9</v>
      </c>
      <c r="J17" s="35">
        <v>7</v>
      </c>
    </row>
    <row r="19" ht="13.5" thickBot="1"/>
    <row r="20" spans="2:11" ht="16.5" thickBot="1">
      <c r="B20" s="379" t="s">
        <v>18</v>
      </c>
      <c r="C20" s="387" t="s">
        <v>65</v>
      </c>
      <c r="D20" s="388"/>
      <c r="E20" s="388"/>
      <c r="F20" s="388"/>
      <c r="G20" s="388"/>
      <c r="H20" s="388"/>
      <c r="I20" s="388"/>
      <c r="J20" s="388"/>
      <c r="K20" s="389"/>
    </row>
    <row r="21" spans="2:11" ht="16.5" thickBot="1">
      <c r="B21" s="380"/>
      <c r="C21" s="387" t="s">
        <v>24</v>
      </c>
      <c r="D21" s="388"/>
      <c r="E21" s="388"/>
      <c r="F21" s="388"/>
      <c r="G21" s="388"/>
      <c r="H21" s="388"/>
      <c r="I21" s="388"/>
      <c r="J21" s="388"/>
      <c r="K21" s="389"/>
    </row>
    <row r="22" spans="2:11" ht="16.5" thickBot="1">
      <c r="B22" s="380"/>
      <c r="C22" s="387" t="s">
        <v>46</v>
      </c>
      <c r="D22" s="388"/>
      <c r="E22" s="388"/>
      <c r="F22" s="388"/>
      <c r="G22" s="389"/>
      <c r="H22" s="387" t="s">
        <v>47</v>
      </c>
      <c r="I22" s="388"/>
      <c r="J22" s="388"/>
      <c r="K22" s="389"/>
    </row>
    <row r="23" spans="2:11" ht="16.5" thickBot="1">
      <c r="B23" s="381"/>
      <c r="C23" s="387" t="s">
        <v>25</v>
      </c>
      <c r="D23" s="388"/>
      <c r="E23" s="388"/>
      <c r="F23" s="388"/>
      <c r="G23" s="389"/>
      <c r="H23" s="387" t="s">
        <v>25</v>
      </c>
      <c r="I23" s="388"/>
      <c r="J23" s="388"/>
      <c r="K23" s="389"/>
    </row>
    <row r="24" spans="2:11" ht="16.5" thickBot="1">
      <c r="B24" s="27" t="s">
        <v>26</v>
      </c>
      <c r="C24" s="22" t="s">
        <v>29</v>
      </c>
      <c r="D24" s="31" t="s">
        <v>31</v>
      </c>
      <c r="E24" s="23" t="s">
        <v>34</v>
      </c>
      <c r="F24" s="31" t="s">
        <v>37</v>
      </c>
      <c r="G24" s="21" t="s">
        <v>39</v>
      </c>
      <c r="H24" s="22" t="s">
        <v>40</v>
      </c>
      <c r="I24" s="32" t="s">
        <v>41</v>
      </c>
      <c r="J24" s="31" t="s">
        <v>43</v>
      </c>
      <c r="K24" s="21" t="s">
        <v>45</v>
      </c>
    </row>
    <row r="25" spans="2:11" ht="110.25">
      <c r="B25" s="17"/>
      <c r="C25" s="30" t="s">
        <v>53</v>
      </c>
      <c r="D25" s="12" t="s">
        <v>30</v>
      </c>
      <c r="E25" s="25" t="s">
        <v>54</v>
      </c>
      <c r="F25" s="12" t="s">
        <v>55</v>
      </c>
      <c r="G25" s="15" t="s">
        <v>38</v>
      </c>
      <c r="H25" s="30" t="s">
        <v>30</v>
      </c>
      <c r="I25" s="24" t="s">
        <v>56</v>
      </c>
      <c r="J25" s="12" t="s">
        <v>57</v>
      </c>
      <c r="K25" s="15" t="s">
        <v>38</v>
      </c>
    </row>
    <row r="26" spans="2:11" ht="16.5" thickBot="1">
      <c r="B26" s="54">
        <v>2007</v>
      </c>
      <c r="C26" s="38">
        <f>D26+H26</f>
        <v>94</v>
      </c>
      <c r="D26" s="37">
        <f>G26+F26+E26</f>
        <v>71</v>
      </c>
      <c r="E26" s="34">
        <v>34</v>
      </c>
      <c r="F26" s="33">
        <v>18</v>
      </c>
      <c r="G26" s="34">
        <v>19</v>
      </c>
      <c r="H26" s="39">
        <f>I26+J26+K26</f>
        <v>23</v>
      </c>
      <c r="I26" s="48">
        <v>12</v>
      </c>
      <c r="J26" s="33">
        <v>6</v>
      </c>
      <c r="K26" s="35">
        <v>5</v>
      </c>
    </row>
  </sheetData>
  <sheetProtection/>
  <mergeCells count="21">
    <mergeCell ref="B20:B23"/>
    <mergeCell ref="C20:K20"/>
    <mergeCell ref="C21:K21"/>
    <mergeCell ref="C22:G22"/>
    <mergeCell ref="H22:K22"/>
    <mergeCell ref="C23:G23"/>
    <mergeCell ref="H23:K23"/>
    <mergeCell ref="A1:A4"/>
    <mergeCell ref="B1:J1"/>
    <mergeCell ref="B2:J2"/>
    <mergeCell ref="B3:F3"/>
    <mergeCell ref="G3:J3"/>
    <mergeCell ref="B4:F4"/>
    <mergeCell ref="G4:J4"/>
    <mergeCell ref="A11:A14"/>
    <mergeCell ref="B11:J11"/>
    <mergeCell ref="B12:J12"/>
    <mergeCell ref="B13:F13"/>
    <mergeCell ref="G13:J13"/>
    <mergeCell ref="B14:F14"/>
    <mergeCell ref="G14:J14"/>
  </mergeCells>
  <printOptions/>
  <pageMargins left="0.75" right="0.75" top="1" bottom="1" header="0.5" footer="0.5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I14"/>
  <sheetViews>
    <sheetView zoomScalePageLayoutView="0" workbookViewId="0" topLeftCell="A1">
      <selection activeCell="D14" sqref="D14"/>
    </sheetView>
  </sheetViews>
  <sheetFormatPr defaultColWidth="8.75390625" defaultRowHeight="12.75"/>
  <cols>
    <col min="1" max="1" width="10.125" style="113" customWidth="1"/>
    <col min="2" max="2" width="35.00390625" style="113" customWidth="1"/>
    <col min="3" max="3" width="46.00390625" style="114" customWidth="1"/>
    <col min="4" max="16384" width="8.75390625" style="113" customWidth="1"/>
  </cols>
  <sheetData>
    <row r="2" ht="16.5" thickBot="1"/>
    <row r="3" spans="1:2" ht="59.25" customHeight="1" thickBot="1">
      <c r="A3" s="410" t="s">
        <v>48</v>
      </c>
      <c r="B3" s="411"/>
    </row>
    <row r="4" spans="1:2" ht="20.25" customHeight="1" thickBot="1">
      <c r="A4" s="128" t="s">
        <v>49</v>
      </c>
      <c r="B4" s="129" t="s">
        <v>61</v>
      </c>
    </row>
    <row r="5" spans="1:2" ht="15.75">
      <c r="A5" s="130">
        <v>2004</v>
      </c>
      <c r="B5" s="131">
        <v>85</v>
      </c>
    </row>
    <row r="6" spans="1:2" ht="16.5" thickBot="1">
      <c r="A6" s="132">
        <v>2005</v>
      </c>
      <c r="B6" s="133">
        <v>95</v>
      </c>
    </row>
    <row r="7" spans="1:9" ht="16.5" thickBot="1">
      <c r="A7" s="134">
        <v>2006</v>
      </c>
      <c r="B7" s="135"/>
      <c r="I7" s="140"/>
    </row>
    <row r="8" ht="16.5" thickBot="1">
      <c r="A8" s="136"/>
    </row>
    <row r="9" spans="1:3" ht="33" customHeight="1" thickBot="1">
      <c r="A9" s="407" t="s">
        <v>64</v>
      </c>
      <c r="B9" s="408"/>
      <c r="C9" s="409"/>
    </row>
    <row r="10" spans="1:3" ht="21.75" customHeight="1" thickBot="1">
      <c r="A10" s="145" t="s">
        <v>49</v>
      </c>
      <c r="B10" s="145" t="s">
        <v>62</v>
      </c>
      <c r="C10" s="127" t="s">
        <v>63</v>
      </c>
    </row>
    <row r="11" spans="1:3" ht="15.75">
      <c r="A11" s="144">
        <v>2004</v>
      </c>
      <c r="B11" s="142">
        <v>50</v>
      </c>
      <c r="C11" s="146">
        <v>35</v>
      </c>
    </row>
    <row r="12" spans="1:3" ht="15.75">
      <c r="A12" s="138">
        <v>2005</v>
      </c>
      <c r="B12" s="142">
        <v>60</v>
      </c>
      <c r="C12" s="146">
        <v>35</v>
      </c>
    </row>
    <row r="13" spans="1:3" ht="16.5" thickBot="1">
      <c r="A13" s="141">
        <v>2006</v>
      </c>
      <c r="B13" s="143"/>
      <c r="C13" s="147"/>
    </row>
    <row r="14" spans="1:2" ht="15.75">
      <c r="A14" s="139"/>
      <c r="B14" s="137"/>
    </row>
  </sheetData>
  <sheetProtection/>
  <mergeCells count="2">
    <mergeCell ref="A9:C9"/>
    <mergeCell ref="A3:B3"/>
  </mergeCells>
  <printOptions/>
  <pageMargins left="0.75" right="0.75" top="1" bottom="1" header="0.5" footer="0.5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W9"/>
  <sheetViews>
    <sheetView tabSelected="1" zoomScale="80" zoomScaleNormal="80" zoomScalePageLayoutView="0" workbookViewId="0" topLeftCell="A1">
      <selection activeCell="W7" sqref="W7"/>
    </sheetView>
  </sheetViews>
  <sheetFormatPr defaultColWidth="8.75390625" defaultRowHeight="12.75"/>
  <cols>
    <col min="1" max="1" width="35.75390625" style="279" customWidth="1"/>
    <col min="2" max="6" width="8.75390625" style="279" customWidth="1"/>
    <col min="7" max="7" width="8.00390625" style="279" customWidth="1"/>
    <col min="8" max="8" width="8.75390625" style="279" customWidth="1"/>
    <col min="9" max="9" width="6.625" style="279" customWidth="1"/>
    <col min="10" max="10" width="8.875" style="279" customWidth="1"/>
    <col min="11" max="11" width="8.75390625" style="279" customWidth="1"/>
    <col min="12" max="12" width="8.625" style="279" customWidth="1"/>
    <col min="13" max="13" width="9.00390625" style="279" customWidth="1"/>
    <col min="14" max="14" width="8.75390625" style="279" customWidth="1"/>
    <col min="15" max="15" width="10.75390625" style="279" customWidth="1"/>
    <col min="16" max="16" width="8.75390625" style="279" customWidth="1"/>
    <col min="17" max="17" width="10.75390625" style="279" customWidth="1"/>
    <col min="18" max="18" width="11.25390625" style="279" customWidth="1"/>
    <col min="19" max="19" width="11.875" style="279" customWidth="1"/>
    <col min="20" max="20" width="12.625" style="279" customWidth="1"/>
    <col min="21" max="21" width="11.375" style="279" customWidth="1"/>
    <col min="22" max="22" width="11.75390625" style="279" customWidth="1"/>
    <col min="23" max="23" width="9.875" style="279" customWidth="1"/>
    <col min="24" max="16384" width="8.75390625" style="279" customWidth="1"/>
  </cols>
  <sheetData>
    <row r="2" spans="2:19" ht="28.5" customHeight="1">
      <c r="B2" s="416" t="s">
        <v>13</v>
      </c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416"/>
      <c r="O2" s="416"/>
      <c r="P2" s="416"/>
      <c r="Q2" s="416"/>
      <c r="R2" s="416"/>
      <c r="S2" s="296"/>
    </row>
    <row r="3" ht="19.5" thickBot="1"/>
    <row r="4" spans="1:20" ht="31.5" customHeight="1" thickBot="1">
      <c r="A4" s="412" t="s">
        <v>13</v>
      </c>
      <c r="B4" s="414" t="s">
        <v>18</v>
      </c>
      <c r="C4" s="415"/>
      <c r="D4" s="415"/>
      <c r="E4" s="415"/>
      <c r="F4" s="415"/>
      <c r="G4" s="415"/>
      <c r="H4" s="415"/>
      <c r="I4" s="415"/>
      <c r="J4" s="415"/>
      <c r="K4" s="415"/>
      <c r="L4" s="415"/>
      <c r="M4" s="415"/>
      <c r="N4" s="415"/>
      <c r="O4" s="415"/>
      <c r="P4" s="415"/>
      <c r="Q4" s="415"/>
      <c r="R4" s="415"/>
      <c r="S4" s="415"/>
      <c r="T4" s="415"/>
    </row>
    <row r="5" spans="1:23" ht="25.5" customHeight="1" thickBot="1">
      <c r="A5" s="413"/>
      <c r="B5" s="280">
        <v>1996</v>
      </c>
      <c r="C5" s="281">
        <v>1997</v>
      </c>
      <c r="D5" s="282">
        <v>1998</v>
      </c>
      <c r="E5" s="281">
        <v>1999</v>
      </c>
      <c r="F5" s="282">
        <v>2000</v>
      </c>
      <c r="G5" s="281">
        <v>2001</v>
      </c>
      <c r="H5" s="282">
        <v>2002</v>
      </c>
      <c r="I5" s="281">
        <v>2003</v>
      </c>
      <c r="J5" s="282">
        <v>2004</v>
      </c>
      <c r="K5" s="281">
        <v>2005</v>
      </c>
      <c r="L5" s="283">
        <v>2006</v>
      </c>
      <c r="M5" s="283">
        <v>2007</v>
      </c>
      <c r="N5" s="283">
        <v>2008</v>
      </c>
      <c r="O5" s="283">
        <v>2009</v>
      </c>
      <c r="P5" s="283">
        <v>2010</v>
      </c>
      <c r="Q5" s="283">
        <v>2011</v>
      </c>
      <c r="R5" s="283">
        <v>2012</v>
      </c>
      <c r="S5" s="283">
        <v>2013</v>
      </c>
      <c r="T5" s="281">
        <v>2014</v>
      </c>
      <c r="U5" s="348">
        <v>2015</v>
      </c>
      <c r="V5" s="281">
        <v>2016</v>
      </c>
      <c r="W5" s="348">
        <v>2017</v>
      </c>
    </row>
    <row r="6" spans="1:23" ht="57.75" customHeight="1" thickBot="1">
      <c r="A6" s="284" t="s">
        <v>128</v>
      </c>
      <c r="B6" s="285">
        <v>58</v>
      </c>
      <c r="C6" s="286">
        <v>48</v>
      </c>
      <c r="D6" s="285">
        <v>41</v>
      </c>
      <c r="E6" s="286">
        <v>58</v>
      </c>
      <c r="F6" s="285">
        <v>41</v>
      </c>
      <c r="G6" s="286">
        <v>18</v>
      </c>
      <c r="H6" s="285">
        <v>38</v>
      </c>
      <c r="I6" s="286">
        <v>49</v>
      </c>
      <c r="J6" s="285">
        <v>61</v>
      </c>
      <c r="K6" s="286">
        <v>37</v>
      </c>
      <c r="L6" s="287">
        <v>39</v>
      </c>
      <c r="M6" s="287">
        <v>72</v>
      </c>
      <c r="N6" s="287">
        <v>39</v>
      </c>
      <c r="O6" s="287">
        <v>42</v>
      </c>
      <c r="P6" s="287">
        <v>39</v>
      </c>
      <c r="Q6" s="287">
        <v>52</v>
      </c>
      <c r="R6" s="287">
        <v>35</v>
      </c>
      <c r="S6" s="287">
        <v>32</v>
      </c>
      <c r="T6" s="294">
        <v>34</v>
      </c>
      <c r="U6" s="349">
        <v>26</v>
      </c>
      <c r="V6" s="294">
        <v>24</v>
      </c>
      <c r="W6" s="451">
        <v>22</v>
      </c>
    </row>
    <row r="7" spans="1:23" ht="58.5" customHeight="1" thickBot="1">
      <c r="A7" s="288" t="s">
        <v>129</v>
      </c>
      <c r="B7" s="289">
        <v>150</v>
      </c>
      <c r="C7" s="290">
        <v>131</v>
      </c>
      <c r="D7" s="289">
        <v>117</v>
      </c>
      <c r="E7" s="290">
        <v>113</v>
      </c>
      <c r="F7" s="289">
        <v>98</v>
      </c>
      <c r="G7" s="290">
        <v>68</v>
      </c>
      <c r="H7" s="289">
        <v>62</v>
      </c>
      <c r="I7" s="290">
        <v>84</v>
      </c>
      <c r="J7" s="289">
        <v>118</v>
      </c>
      <c r="K7" s="290">
        <v>91</v>
      </c>
      <c r="L7" s="291">
        <v>89</v>
      </c>
      <c r="M7" s="291">
        <v>133</v>
      </c>
      <c r="N7" s="291">
        <v>87</v>
      </c>
      <c r="O7" s="291">
        <v>98</v>
      </c>
      <c r="P7" s="291">
        <v>95</v>
      </c>
      <c r="Q7" s="291">
        <v>109</v>
      </c>
      <c r="R7" s="291">
        <v>120</v>
      </c>
      <c r="S7" s="291">
        <v>98</v>
      </c>
      <c r="T7" s="290">
        <v>98</v>
      </c>
      <c r="U7" s="349">
        <v>82</v>
      </c>
      <c r="V7" s="290">
        <v>79</v>
      </c>
      <c r="W7" s="349">
        <v>78</v>
      </c>
    </row>
    <row r="8" spans="1:23" ht="60.75" customHeight="1" thickBot="1">
      <c r="A8" s="284" t="s">
        <v>16</v>
      </c>
      <c r="B8" s="285">
        <v>60</v>
      </c>
      <c r="C8" s="286">
        <v>43</v>
      </c>
      <c r="D8" s="285">
        <v>40</v>
      </c>
      <c r="E8" s="286">
        <v>29</v>
      </c>
      <c r="F8" s="285">
        <v>29</v>
      </c>
      <c r="G8" s="286">
        <v>11</v>
      </c>
      <c r="H8" s="285">
        <v>37</v>
      </c>
      <c r="I8" s="286">
        <v>60</v>
      </c>
      <c r="J8" s="285">
        <v>61</v>
      </c>
      <c r="K8" s="286">
        <v>40</v>
      </c>
      <c r="L8" s="287">
        <v>35</v>
      </c>
      <c r="M8" s="287">
        <v>54</v>
      </c>
      <c r="N8" s="287">
        <v>35</v>
      </c>
      <c r="O8" s="287">
        <v>55</v>
      </c>
      <c r="P8" s="287">
        <v>35</v>
      </c>
      <c r="Q8" s="287">
        <v>40</v>
      </c>
      <c r="R8" s="287">
        <v>42</v>
      </c>
      <c r="S8" s="287">
        <v>26</v>
      </c>
      <c r="T8" s="286">
        <v>33</v>
      </c>
      <c r="U8" s="349">
        <v>29</v>
      </c>
      <c r="V8" s="286">
        <v>26</v>
      </c>
      <c r="W8" s="349">
        <v>28</v>
      </c>
    </row>
    <row r="9" spans="1:23" ht="80.25" customHeight="1" thickBot="1">
      <c r="A9" s="292" t="s">
        <v>17</v>
      </c>
      <c r="B9" s="293">
        <v>52</v>
      </c>
      <c r="C9" s="294">
        <v>42</v>
      </c>
      <c r="D9" s="293">
        <v>44</v>
      </c>
      <c r="E9" s="294">
        <v>54</v>
      </c>
      <c r="F9" s="293">
        <v>47</v>
      </c>
      <c r="G9" s="294">
        <v>35</v>
      </c>
      <c r="H9" s="293">
        <v>39</v>
      </c>
      <c r="I9" s="294">
        <v>53</v>
      </c>
      <c r="J9" s="293">
        <v>63</v>
      </c>
      <c r="K9" s="294">
        <v>66</v>
      </c>
      <c r="L9" s="295">
        <v>57</v>
      </c>
      <c r="M9" s="295">
        <v>78</v>
      </c>
      <c r="N9" s="295">
        <v>52</v>
      </c>
      <c r="O9" s="295">
        <v>53</v>
      </c>
      <c r="P9" s="295">
        <v>57</v>
      </c>
      <c r="Q9" s="295">
        <v>60</v>
      </c>
      <c r="R9" s="295">
        <v>61</v>
      </c>
      <c r="S9" s="295">
        <v>54</v>
      </c>
      <c r="T9" s="294">
        <v>59</v>
      </c>
      <c r="U9" s="350">
        <v>51</v>
      </c>
      <c r="V9" s="294">
        <v>51</v>
      </c>
      <c r="W9" s="350">
        <v>49</v>
      </c>
    </row>
  </sheetData>
  <sheetProtection/>
  <mergeCells count="3">
    <mergeCell ref="A4:A5"/>
    <mergeCell ref="B4:T4"/>
    <mergeCell ref="B2:R2"/>
  </mergeCells>
  <printOptions/>
  <pageMargins left="0.5511811023622047" right="0.59" top="0.31496062992125984" bottom="0.31496062992125984" header="0.31496062992125984" footer="0.3937007874015748"/>
  <pageSetup fitToHeight="1" fitToWidth="1" horizontalDpi="600" verticalDpi="600" orientation="landscape" paperSize="9" scale="57" r:id="rId2"/>
  <colBreaks count="1" manualBreakCount="1">
    <brk id="13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4:Q11"/>
  <sheetViews>
    <sheetView zoomScalePageLayoutView="0" workbookViewId="0" topLeftCell="A1">
      <selection activeCell="K19" sqref="K19"/>
    </sheetView>
  </sheetViews>
  <sheetFormatPr defaultColWidth="8.75390625" defaultRowHeight="12.75"/>
  <cols>
    <col min="1" max="1" width="35.00390625" style="1" customWidth="1"/>
    <col min="2" max="12" width="8.75390625" style="1" customWidth="1"/>
    <col min="13" max="13" width="14.875" style="1" customWidth="1"/>
    <col min="14" max="16384" width="8.75390625" style="1" customWidth="1"/>
  </cols>
  <sheetData>
    <row r="3" ht="16.5" thickBot="1"/>
    <row r="4" spans="1:17" ht="31.5" customHeight="1" thickBot="1">
      <c r="A4" s="418" t="s">
        <v>50</v>
      </c>
      <c r="B4" s="402" t="s">
        <v>18</v>
      </c>
      <c r="C4" s="403"/>
      <c r="D4" s="403"/>
      <c r="E4" s="403"/>
      <c r="F4" s="403"/>
      <c r="G4" s="403"/>
      <c r="H4" s="403"/>
      <c r="I4" s="403"/>
      <c r="J4" s="403"/>
      <c r="K4" s="403"/>
      <c r="L4" s="403"/>
      <c r="M4" s="417"/>
      <c r="N4" s="313"/>
      <c r="O4" s="313"/>
      <c r="P4" s="313"/>
      <c r="Q4" s="314"/>
    </row>
    <row r="5" spans="1:17" ht="25.5" customHeight="1" thickBot="1">
      <c r="A5" s="419"/>
      <c r="B5" s="74">
        <v>1996</v>
      </c>
      <c r="C5" s="75">
        <v>1997</v>
      </c>
      <c r="D5" s="77">
        <v>1998</v>
      </c>
      <c r="E5" s="75">
        <v>1999</v>
      </c>
      <c r="F5" s="77">
        <v>2000</v>
      </c>
      <c r="G5" s="75">
        <v>2001</v>
      </c>
      <c r="H5" s="77">
        <v>2002</v>
      </c>
      <c r="I5" s="75">
        <v>2003</v>
      </c>
      <c r="J5" s="77">
        <v>2004</v>
      </c>
      <c r="K5" s="75">
        <v>2005</v>
      </c>
      <c r="L5" s="62">
        <v>2006</v>
      </c>
      <c r="M5" s="161">
        <v>2007</v>
      </c>
      <c r="N5" s="159">
        <v>2008</v>
      </c>
      <c r="O5" s="159">
        <v>2009</v>
      </c>
      <c r="P5" s="159">
        <v>2010</v>
      </c>
      <c r="Q5" s="159">
        <v>2011</v>
      </c>
    </row>
    <row r="6" spans="1:17" ht="35.25" customHeight="1" thickBot="1">
      <c r="A6" s="71" t="s">
        <v>51</v>
      </c>
      <c r="B6" s="315"/>
      <c r="C6" s="76"/>
      <c r="D6" s="63"/>
      <c r="E6" s="76"/>
      <c r="F6" s="63"/>
      <c r="G6" s="76"/>
      <c r="H6" s="63"/>
      <c r="I6" s="76">
        <v>14</v>
      </c>
      <c r="J6" s="63">
        <v>15</v>
      </c>
      <c r="K6" s="76">
        <v>15</v>
      </c>
      <c r="L6" s="64">
        <v>17</v>
      </c>
      <c r="M6" s="160">
        <v>10</v>
      </c>
      <c r="N6" s="159"/>
      <c r="O6" s="159"/>
      <c r="P6" s="159"/>
      <c r="Q6" s="159"/>
    </row>
    <row r="7" spans="1:17" ht="48" customHeight="1" thickBot="1">
      <c r="A7" s="73" t="s">
        <v>67</v>
      </c>
      <c r="B7" s="316"/>
      <c r="C7" s="69"/>
      <c r="D7" s="68"/>
      <c r="E7" s="69"/>
      <c r="F7" s="68"/>
      <c r="G7" s="69"/>
      <c r="H7" s="68"/>
      <c r="I7" s="69"/>
      <c r="J7" s="68">
        <v>116</v>
      </c>
      <c r="K7" s="69">
        <v>52</v>
      </c>
      <c r="L7" s="66">
        <v>92</v>
      </c>
      <c r="M7" s="160">
        <v>52</v>
      </c>
      <c r="N7" s="159"/>
      <c r="O7" s="159"/>
      <c r="P7" s="159"/>
      <c r="Q7" s="159"/>
    </row>
    <row r="8" spans="1:17" ht="14.25" customHeight="1" thickBot="1">
      <c r="A8" s="67" t="s">
        <v>68</v>
      </c>
      <c r="B8" s="317"/>
      <c r="C8" s="70"/>
      <c r="D8" s="65"/>
      <c r="E8" s="70"/>
      <c r="F8" s="65"/>
      <c r="G8" s="70"/>
      <c r="H8" s="65"/>
      <c r="I8" s="70"/>
      <c r="J8" s="65"/>
      <c r="K8" s="70"/>
      <c r="L8" s="61"/>
      <c r="M8" s="160"/>
      <c r="N8" s="159"/>
      <c r="O8" s="159"/>
      <c r="P8" s="159"/>
      <c r="Q8" s="159"/>
    </row>
    <row r="9" spans="1:17" ht="18" customHeight="1" thickBot="1">
      <c r="A9" s="67" t="s">
        <v>69</v>
      </c>
      <c r="B9" s="317"/>
      <c r="C9" s="70"/>
      <c r="D9" s="65"/>
      <c r="E9" s="70"/>
      <c r="F9" s="65"/>
      <c r="G9" s="70"/>
      <c r="H9" s="65"/>
      <c r="I9" s="70"/>
      <c r="J9" s="65"/>
      <c r="K9" s="70"/>
      <c r="L9" s="61"/>
      <c r="M9" s="160"/>
      <c r="N9" s="159"/>
      <c r="O9" s="159"/>
      <c r="P9" s="159"/>
      <c r="Q9" s="159"/>
    </row>
    <row r="10" spans="1:17" ht="22.5" customHeight="1" thickBot="1">
      <c r="A10" s="72" t="s">
        <v>52</v>
      </c>
      <c r="B10" s="317"/>
      <c r="C10" s="70"/>
      <c r="D10" s="65"/>
      <c r="E10" s="70"/>
      <c r="F10" s="65"/>
      <c r="G10" s="70"/>
      <c r="H10" s="65"/>
      <c r="I10" s="70"/>
      <c r="J10" s="65">
        <v>26</v>
      </c>
      <c r="K10" s="70">
        <v>20</v>
      </c>
      <c r="L10" s="61">
        <v>20</v>
      </c>
      <c r="M10" s="160">
        <v>12</v>
      </c>
      <c r="N10" s="159"/>
      <c r="O10" s="159"/>
      <c r="P10" s="159"/>
      <c r="Q10" s="159"/>
    </row>
    <row r="11" spans="1:17" ht="16.5" thickBot="1">
      <c r="A11" s="163" t="s">
        <v>66</v>
      </c>
      <c r="B11" s="159"/>
      <c r="C11" s="162"/>
      <c r="D11" s="159"/>
      <c r="E11" s="162"/>
      <c r="F11" s="159"/>
      <c r="G11" s="162"/>
      <c r="H11" s="159"/>
      <c r="I11" s="162"/>
      <c r="J11" s="159"/>
      <c r="K11" s="162"/>
      <c r="L11" s="159"/>
      <c r="M11" s="318"/>
      <c r="N11" s="318"/>
      <c r="O11" s="318"/>
      <c r="P11" s="318"/>
      <c r="Q11" s="318"/>
    </row>
    <row r="18" ht="16.5" customHeight="1"/>
    <row r="19" ht="16.5" customHeight="1"/>
    <row r="20" ht="16.5" customHeight="1"/>
    <row r="21" ht="16.5" customHeight="1"/>
  </sheetData>
  <sheetProtection/>
  <mergeCells count="2">
    <mergeCell ref="B4:M4"/>
    <mergeCell ref="A4:A5"/>
  </mergeCells>
  <printOptions/>
  <pageMargins left="0.75" right="0.75" top="1" bottom="1" header="0.5" footer="0.5"/>
  <pageSetup orientation="landscape" paperSize="9" scale="8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G103"/>
  <sheetViews>
    <sheetView zoomScalePageLayoutView="0" workbookViewId="0" topLeftCell="A75">
      <selection activeCell="I92" sqref="I92"/>
    </sheetView>
  </sheetViews>
  <sheetFormatPr defaultColWidth="8.75390625" defaultRowHeight="12.75"/>
  <cols>
    <col min="1" max="1" width="8.75390625" style="113" customWidth="1"/>
    <col min="2" max="2" width="25.125" style="113" customWidth="1"/>
    <col min="3" max="3" width="18.375" style="113" customWidth="1"/>
    <col min="4" max="4" width="13.125" style="113" bestFit="1" customWidth="1"/>
    <col min="5" max="5" width="17.875" style="113" customWidth="1"/>
    <col min="6" max="6" width="13.00390625" style="113" customWidth="1"/>
    <col min="7" max="7" width="13.875" style="113" customWidth="1"/>
    <col min="8" max="16384" width="8.75390625" style="113" customWidth="1"/>
  </cols>
  <sheetData>
    <row r="2" spans="2:6" ht="15.75">
      <c r="B2"/>
      <c r="C2"/>
      <c r="D2"/>
      <c r="E2"/>
      <c r="F2"/>
    </row>
    <row r="3" spans="2:6" ht="16.5" thickBot="1">
      <c r="B3"/>
      <c r="C3"/>
      <c r="D3"/>
      <c r="E3"/>
      <c r="F3"/>
    </row>
    <row r="4" spans="2:7" ht="16.5" thickBot="1">
      <c r="B4" s="425" t="s">
        <v>112</v>
      </c>
      <c r="C4" s="426"/>
      <c r="D4" s="426"/>
      <c r="E4" s="426"/>
      <c r="F4" s="426"/>
      <c r="G4" s="427"/>
    </row>
    <row r="5" spans="2:7" ht="16.5" thickBot="1">
      <c r="B5" s="428" t="s">
        <v>88</v>
      </c>
      <c r="C5" s="429"/>
      <c r="D5" s="429"/>
      <c r="E5" s="428" t="s">
        <v>1</v>
      </c>
      <c r="F5" s="429"/>
      <c r="G5" s="430"/>
    </row>
    <row r="6" spans="2:7" ht="16.5" thickBot="1">
      <c r="B6" s="219" t="s">
        <v>75</v>
      </c>
      <c r="C6" s="217" t="s">
        <v>76</v>
      </c>
      <c r="D6" s="219" t="s">
        <v>77</v>
      </c>
      <c r="E6" s="219" t="s">
        <v>75</v>
      </c>
      <c r="F6" s="219" t="s">
        <v>76</v>
      </c>
      <c r="G6" s="217" t="s">
        <v>77</v>
      </c>
    </row>
    <row r="7" spans="2:7" ht="16.5" thickBot="1">
      <c r="B7" s="215" t="s">
        <v>94</v>
      </c>
      <c r="C7" s="258" t="s">
        <v>101</v>
      </c>
      <c r="D7" s="220" t="s">
        <v>72</v>
      </c>
      <c r="E7" s="215" t="s">
        <v>74</v>
      </c>
      <c r="F7" s="215" t="s">
        <v>73</v>
      </c>
      <c r="G7" s="216" t="s">
        <v>72</v>
      </c>
    </row>
    <row r="8" spans="2:7" ht="15.75">
      <c r="B8" s="256">
        <v>33611.16</v>
      </c>
      <c r="C8" s="224">
        <v>55358.62</v>
      </c>
      <c r="D8" s="221">
        <v>119938.74</v>
      </c>
      <c r="E8" s="223">
        <v>74500</v>
      </c>
      <c r="F8" s="223"/>
      <c r="G8" s="224"/>
    </row>
    <row r="9" spans="2:7" ht="15.75">
      <c r="B9" s="223">
        <v>191367.88</v>
      </c>
      <c r="C9" s="224">
        <v>13022.49</v>
      </c>
      <c r="D9" s="224">
        <v>201737.83</v>
      </c>
      <c r="E9" s="223">
        <v>12000</v>
      </c>
      <c r="F9" s="223">
        <v>3000</v>
      </c>
      <c r="G9" s="224">
        <v>7000</v>
      </c>
    </row>
    <row r="10" spans="2:7" ht="15.75">
      <c r="B10" s="223">
        <v>27307</v>
      </c>
      <c r="C10" s="224">
        <v>69435.97</v>
      </c>
      <c r="D10" s="224">
        <v>229282.08</v>
      </c>
      <c r="E10" s="223">
        <v>12311</v>
      </c>
      <c r="F10" s="223">
        <v>6085</v>
      </c>
      <c r="G10" s="224">
        <v>16650</v>
      </c>
    </row>
    <row r="11" spans="2:7" ht="15.75">
      <c r="B11" s="223">
        <v>381352.41</v>
      </c>
      <c r="C11" s="224">
        <v>102171.33</v>
      </c>
      <c r="D11" s="224">
        <v>300619.11</v>
      </c>
      <c r="E11" s="223">
        <v>36615.37</v>
      </c>
      <c r="F11" s="223">
        <v>14431.05</v>
      </c>
      <c r="G11" s="224">
        <v>35431.9</v>
      </c>
    </row>
    <row r="12" spans="2:7" ht="15.75">
      <c r="B12" s="223">
        <v>189330.88</v>
      </c>
      <c r="C12" s="224">
        <v>32772.57</v>
      </c>
      <c r="D12" s="224">
        <f>110995.02</f>
        <v>110995.02</v>
      </c>
      <c r="E12" s="223">
        <v>30267</v>
      </c>
      <c r="F12" s="223"/>
      <c r="G12" s="224"/>
    </row>
    <row r="13" spans="2:7" ht="15.75">
      <c r="B13" s="223">
        <v>382251.99</v>
      </c>
      <c r="C13" s="224">
        <v>229554.97</v>
      </c>
      <c r="D13" s="224">
        <v>524168.54</v>
      </c>
      <c r="E13" s="223">
        <v>12893</v>
      </c>
      <c r="F13" s="224">
        <v>1518.9</v>
      </c>
      <c r="G13" s="224">
        <v>8418.5</v>
      </c>
    </row>
    <row r="14" spans="2:7" ht="15.75">
      <c r="B14" s="223">
        <v>181675</v>
      </c>
      <c r="C14" s="224">
        <v>72848</v>
      </c>
      <c r="D14" s="224">
        <v>218256</v>
      </c>
      <c r="E14" s="223">
        <v>152221.8</v>
      </c>
      <c r="F14" s="223"/>
      <c r="G14" s="224"/>
    </row>
    <row r="15" spans="2:7" ht="15.75">
      <c r="B15" s="223">
        <v>206828.43</v>
      </c>
      <c r="C15" s="224">
        <v>24492.48</v>
      </c>
      <c r="D15" s="224">
        <v>151076.19</v>
      </c>
      <c r="E15" s="223">
        <v>148184.53</v>
      </c>
      <c r="F15" s="223"/>
      <c r="G15" s="224"/>
    </row>
    <row r="16" spans="2:7" ht="15.75">
      <c r="B16" s="223">
        <v>55962.2</v>
      </c>
      <c r="C16" s="224"/>
      <c r="D16" s="224">
        <v>53758.5</v>
      </c>
      <c r="E16" s="223">
        <v>68585</v>
      </c>
      <c r="F16" s="223"/>
      <c r="G16" s="224"/>
    </row>
    <row r="17" spans="2:7" ht="15.75">
      <c r="B17" s="223">
        <v>35712.05</v>
      </c>
      <c r="C17" s="224">
        <v>11586.14</v>
      </c>
      <c r="D17" s="224">
        <v>66257.46</v>
      </c>
      <c r="E17" s="223">
        <v>19930</v>
      </c>
      <c r="F17" s="223"/>
      <c r="G17" s="224"/>
    </row>
    <row r="18" spans="2:7" ht="15.75">
      <c r="B18" s="223">
        <v>22808</v>
      </c>
      <c r="C18" s="224"/>
      <c r="D18" s="224"/>
      <c r="E18" s="223">
        <v>6278.4</v>
      </c>
      <c r="F18" s="223"/>
      <c r="G18" s="224"/>
    </row>
    <row r="19" spans="2:7" ht="15.75">
      <c r="B19" s="223">
        <v>267503.98</v>
      </c>
      <c r="C19" s="224">
        <v>37753.95</v>
      </c>
      <c r="D19" s="224">
        <v>392700.78</v>
      </c>
      <c r="E19" s="223">
        <v>284500</v>
      </c>
      <c r="F19" s="223">
        <v>27800</v>
      </c>
      <c r="G19" s="224">
        <v>119400</v>
      </c>
    </row>
    <row r="20" spans="2:7" ht="15.75">
      <c r="B20" s="223">
        <v>2268453.15</v>
      </c>
      <c r="C20" s="224"/>
      <c r="D20" s="224"/>
      <c r="E20" s="223">
        <v>58953.5</v>
      </c>
      <c r="F20" s="223">
        <v>2419</v>
      </c>
      <c r="G20" s="224">
        <v>73760</v>
      </c>
    </row>
    <row r="21" spans="2:7" ht="15.75">
      <c r="B21" s="223">
        <v>63720.67</v>
      </c>
      <c r="C21" s="224">
        <v>20462.96</v>
      </c>
      <c r="D21" s="224">
        <v>53747.07</v>
      </c>
      <c r="E21" s="223">
        <v>125000</v>
      </c>
      <c r="F21" s="223"/>
      <c r="G21" s="224"/>
    </row>
    <row r="22" spans="2:7" ht="15.75">
      <c r="B22" s="223">
        <v>147496.2</v>
      </c>
      <c r="C22" s="224">
        <v>10869.8</v>
      </c>
      <c r="D22" s="224">
        <v>118731.96</v>
      </c>
      <c r="E22" s="223">
        <v>141688</v>
      </c>
      <c r="F22" s="223">
        <v>2636</v>
      </c>
      <c r="G22" s="224">
        <v>26624</v>
      </c>
    </row>
    <row r="23" spans="2:7" ht="15.75">
      <c r="B23" s="223">
        <v>144952.78</v>
      </c>
      <c r="C23" s="224">
        <v>15835.34</v>
      </c>
      <c r="D23" s="224">
        <v>160378.13</v>
      </c>
      <c r="E23" s="223">
        <v>89504.51</v>
      </c>
      <c r="F23" s="223">
        <v>565</v>
      </c>
      <c r="G23" s="224">
        <v>26465.23</v>
      </c>
    </row>
    <row r="24" spans="2:7" ht="15.75">
      <c r="B24" s="223">
        <v>88095</v>
      </c>
      <c r="C24" s="224">
        <v>10411</v>
      </c>
      <c r="D24" s="224">
        <v>96413</v>
      </c>
      <c r="E24" s="223">
        <v>9621</v>
      </c>
      <c r="F24" s="223">
        <v>1430</v>
      </c>
      <c r="G24" s="224">
        <v>5307</v>
      </c>
    </row>
    <row r="25" spans="2:7" ht="15.75">
      <c r="B25" s="223">
        <v>461066</v>
      </c>
      <c r="C25" s="224">
        <v>115397.07</v>
      </c>
      <c r="D25" s="224">
        <v>655112.89</v>
      </c>
      <c r="E25" s="223">
        <v>119004</v>
      </c>
      <c r="F25" s="223"/>
      <c r="G25" s="224"/>
    </row>
    <row r="26" spans="2:7" ht="15.75">
      <c r="B26" s="223">
        <v>43499.97</v>
      </c>
      <c r="C26" s="224">
        <v>41840</v>
      </c>
      <c r="D26" s="224">
        <v>70862.62</v>
      </c>
      <c r="E26" s="223">
        <v>115200</v>
      </c>
      <c r="F26" s="223">
        <v>9300</v>
      </c>
      <c r="G26" s="224">
        <v>19900</v>
      </c>
    </row>
    <row r="27" spans="2:7" ht="15.75">
      <c r="B27" s="223">
        <v>48679</v>
      </c>
      <c r="C27" s="224">
        <v>23182</v>
      </c>
      <c r="D27" s="224">
        <v>172215</v>
      </c>
      <c r="E27" s="223">
        <v>35800</v>
      </c>
      <c r="F27" s="223"/>
      <c r="G27" s="224"/>
    </row>
    <row r="28" spans="2:7" ht="15.75">
      <c r="B28" s="223">
        <v>179786</v>
      </c>
      <c r="C28" s="224">
        <v>70957</v>
      </c>
      <c r="D28" s="224">
        <v>340714</v>
      </c>
      <c r="E28" s="223">
        <v>41515.422</v>
      </c>
      <c r="F28" s="223">
        <v>207.24</v>
      </c>
      <c r="G28" s="224"/>
    </row>
    <row r="29" spans="2:7" ht="15.75">
      <c r="B29" s="223">
        <v>239010</v>
      </c>
      <c r="C29" s="224">
        <v>74854</v>
      </c>
      <c r="D29" s="224">
        <v>467198</v>
      </c>
      <c r="E29" s="223">
        <v>87030</v>
      </c>
      <c r="F29" s="223">
        <v>200</v>
      </c>
      <c r="G29" s="224">
        <v>1280</v>
      </c>
    </row>
    <row r="30" spans="2:7" ht="15.75">
      <c r="B30" s="223">
        <v>88791</v>
      </c>
      <c r="C30" s="224">
        <v>54680</v>
      </c>
      <c r="D30" s="224">
        <v>198690</v>
      </c>
      <c r="E30" s="223">
        <v>42026.64</v>
      </c>
      <c r="F30" s="223"/>
      <c r="G30" s="224"/>
    </row>
    <row r="31" spans="2:7" ht="15.75">
      <c r="B31" s="223">
        <v>111923</v>
      </c>
      <c r="C31" s="224">
        <v>13564</v>
      </c>
      <c r="D31" s="224">
        <v>120992</v>
      </c>
      <c r="E31" s="223">
        <v>71442</v>
      </c>
      <c r="F31" s="267"/>
      <c r="G31" s="224"/>
    </row>
    <row r="32" spans="2:7" ht="15.75">
      <c r="B32" s="223">
        <v>22498.79</v>
      </c>
      <c r="C32" s="224">
        <v>801.8</v>
      </c>
      <c r="D32" s="224">
        <v>344499.8</v>
      </c>
      <c r="E32" s="223">
        <v>49769</v>
      </c>
      <c r="F32" s="223">
        <v>87</v>
      </c>
      <c r="G32" s="224">
        <v>1735</v>
      </c>
    </row>
    <row r="33" spans="2:7" ht="15.75">
      <c r="B33" s="223">
        <v>92710.61</v>
      </c>
      <c r="C33" s="224">
        <v>39750.25</v>
      </c>
      <c r="D33" s="224">
        <v>78540.55</v>
      </c>
      <c r="E33" s="223">
        <v>93493</v>
      </c>
      <c r="F33" s="223"/>
      <c r="G33" s="224"/>
    </row>
    <row r="34" spans="2:7" ht="15.75">
      <c r="B34" s="223">
        <v>157554.89</v>
      </c>
      <c r="C34" s="224">
        <v>68352.27</v>
      </c>
      <c r="D34" s="224">
        <v>290173.33</v>
      </c>
      <c r="E34" s="223">
        <v>27970</v>
      </c>
      <c r="F34" s="223"/>
      <c r="G34" s="224"/>
    </row>
    <row r="35" spans="2:7" ht="15.75">
      <c r="B35" s="223">
        <v>43279.79</v>
      </c>
      <c r="C35" s="224">
        <v>32123.51</v>
      </c>
      <c r="D35" s="224">
        <v>96273.79</v>
      </c>
      <c r="E35" s="223">
        <v>37366</v>
      </c>
      <c r="F35" s="223"/>
      <c r="G35" s="224"/>
    </row>
    <row r="36" spans="2:7" ht="15.75">
      <c r="B36" s="223">
        <v>57433.83</v>
      </c>
      <c r="C36" s="224">
        <v>55039.64</v>
      </c>
      <c r="D36" s="224">
        <v>255469.18</v>
      </c>
      <c r="E36" s="223">
        <v>16376</v>
      </c>
      <c r="F36" s="223"/>
      <c r="G36" s="224">
        <v>7317</v>
      </c>
    </row>
    <row r="37" spans="2:7" ht="15.75">
      <c r="B37" s="223">
        <v>67783.08</v>
      </c>
      <c r="C37" s="224">
        <v>32934.56</v>
      </c>
      <c r="D37" s="224">
        <v>78184.25</v>
      </c>
      <c r="E37" s="223">
        <v>43796.6</v>
      </c>
      <c r="F37" s="223">
        <v>3517</v>
      </c>
      <c r="G37" s="224">
        <v>27866</v>
      </c>
    </row>
    <row r="38" spans="2:7" ht="15.75">
      <c r="B38" s="223">
        <v>52317.25</v>
      </c>
      <c r="C38" s="224">
        <v>27796.39</v>
      </c>
      <c r="D38" s="224">
        <v>73182.37</v>
      </c>
      <c r="E38" s="223">
        <v>11076</v>
      </c>
      <c r="F38" s="223"/>
      <c r="G38" s="224"/>
    </row>
    <row r="39" spans="2:7" ht="15.75">
      <c r="B39" s="223">
        <v>52380.4</v>
      </c>
      <c r="C39" s="224">
        <v>52278.34</v>
      </c>
      <c r="D39" s="224">
        <v>74096.08</v>
      </c>
      <c r="E39" s="223">
        <v>30200</v>
      </c>
      <c r="F39" s="223">
        <v>6800</v>
      </c>
      <c r="G39" s="224">
        <v>7650</v>
      </c>
    </row>
    <row r="40" spans="2:7" ht="15.75">
      <c r="B40" s="228">
        <v>15900</v>
      </c>
      <c r="C40" s="226"/>
      <c r="D40" s="226"/>
      <c r="E40" s="228">
        <v>13040</v>
      </c>
      <c r="F40" s="228">
        <v>4594.2</v>
      </c>
      <c r="G40" s="226">
        <v>9114.88</v>
      </c>
    </row>
    <row r="41" spans="2:7" ht="15.75">
      <c r="B41" s="228">
        <v>32012</v>
      </c>
      <c r="C41" s="226"/>
      <c r="D41" s="226"/>
      <c r="E41" s="228">
        <v>14552</v>
      </c>
      <c r="F41" s="298" t="s">
        <v>113</v>
      </c>
      <c r="G41" s="226">
        <v>12626.5</v>
      </c>
    </row>
    <row r="42" spans="2:7" ht="15.75">
      <c r="B42" s="228">
        <v>554764.17</v>
      </c>
      <c r="C42" s="226">
        <v>29837.54</v>
      </c>
      <c r="D42" s="226">
        <v>526841.18</v>
      </c>
      <c r="E42" s="228">
        <v>22972</v>
      </c>
      <c r="F42" s="228"/>
      <c r="G42" s="226">
        <v>5541</v>
      </c>
    </row>
    <row r="43" spans="2:7" ht="15.75">
      <c r="B43" s="228">
        <v>90912.62</v>
      </c>
      <c r="C43" s="226">
        <v>15843.77</v>
      </c>
      <c r="D43" s="226">
        <v>130713.25</v>
      </c>
      <c r="E43" s="228">
        <v>48067.35</v>
      </c>
      <c r="F43" s="228"/>
      <c r="G43" s="226"/>
    </row>
    <row r="44" spans="2:7" ht="15.75">
      <c r="B44" s="228">
        <v>54636.23</v>
      </c>
      <c r="C44" s="226">
        <v>5919.68</v>
      </c>
      <c r="D44" s="226">
        <v>99548.07</v>
      </c>
      <c r="E44" s="228">
        <v>3980</v>
      </c>
      <c r="F44" s="228">
        <v>104</v>
      </c>
      <c r="G44" s="226">
        <v>88</v>
      </c>
    </row>
    <row r="45" spans="2:7" ht="15.75">
      <c r="B45" s="228">
        <v>45090</v>
      </c>
      <c r="C45" s="226">
        <v>41628</v>
      </c>
      <c r="D45" s="226">
        <v>64640</v>
      </c>
      <c r="E45" s="228">
        <v>5353.18</v>
      </c>
      <c r="F45" s="228">
        <v>35.5</v>
      </c>
      <c r="G45" s="226">
        <v>977.72</v>
      </c>
    </row>
    <row r="46" spans="2:7" ht="15.75">
      <c r="B46" s="228">
        <v>77604</v>
      </c>
      <c r="C46" s="226">
        <v>11436</v>
      </c>
      <c r="D46" s="226">
        <v>134258</v>
      </c>
      <c r="E46" s="228">
        <v>220332</v>
      </c>
      <c r="F46" s="228"/>
      <c r="G46" s="226"/>
    </row>
    <row r="47" spans="2:7" ht="15.75">
      <c r="B47" s="228">
        <v>138726.86</v>
      </c>
      <c r="C47" s="226">
        <v>8324</v>
      </c>
      <c r="D47" s="226">
        <v>139512</v>
      </c>
      <c r="E47" s="228"/>
      <c r="F47" s="228"/>
      <c r="G47" s="226"/>
    </row>
    <row r="48" spans="2:7" ht="15.75">
      <c r="B48" s="228">
        <v>216054.01</v>
      </c>
      <c r="C48" s="226">
        <v>56056.23</v>
      </c>
      <c r="D48" s="226">
        <v>356247.31</v>
      </c>
      <c r="E48" s="228"/>
      <c r="F48" s="228"/>
      <c r="G48" s="226"/>
    </row>
    <row r="49" spans="2:7" ht="15.75">
      <c r="B49" s="228">
        <v>534484.41</v>
      </c>
      <c r="C49" s="226">
        <v>82018.06</v>
      </c>
      <c r="D49" s="226">
        <v>679267.28</v>
      </c>
      <c r="E49" s="228"/>
      <c r="F49" s="228"/>
      <c r="G49" s="226"/>
    </row>
    <row r="50" spans="2:7" ht="15.75">
      <c r="B50" s="228">
        <v>18943.6</v>
      </c>
      <c r="C50" s="226"/>
      <c r="D50" s="226"/>
      <c r="E50" s="228"/>
      <c r="F50" s="228"/>
      <c r="G50" s="226"/>
    </row>
    <row r="51" spans="2:7" ht="15.75">
      <c r="B51" s="228">
        <v>98309.99</v>
      </c>
      <c r="C51" s="226">
        <v>20940.34</v>
      </c>
      <c r="D51" s="226">
        <v>138146.02</v>
      </c>
      <c r="E51" s="228"/>
      <c r="F51" s="228"/>
      <c r="G51" s="226"/>
    </row>
    <row r="52" spans="2:7" ht="15.75">
      <c r="B52" s="228">
        <v>369912</v>
      </c>
      <c r="C52" s="226">
        <v>19670</v>
      </c>
      <c r="D52" s="226">
        <v>280430</v>
      </c>
      <c r="E52" s="228"/>
      <c r="F52" s="228"/>
      <c r="G52" s="226"/>
    </row>
    <row r="53" spans="2:7" ht="15.75">
      <c r="B53" s="228">
        <v>121810.15</v>
      </c>
      <c r="C53" s="226">
        <v>14363.98</v>
      </c>
      <c r="D53" s="226">
        <v>138080.54</v>
      </c>
      <c r="E53" s="228"/>
      <c r="F53" s="228"/>
      <c r="G53" s="226"/>
    </row>
    <row r="54" spans="2:7" ht="15.75">
      <c r="B54" s="228">
        <v>38666.25</v>
      </c>
      <c r="C54" s="226"/>
      <c r="D54" s="226"/>
      <c r="E54" s="228"/>
      <c r="F54" s="229"/>
      <c r="G54" s="230"/>
    </row>
    <row r="55" spans="2:7" ht="15.75">
      <c r="B55" s="229">
        <v>19778</v>
      </c>
      <c r="C55" s="230"/>
      <c r="D55" s="230"/>
      <c r="E55" s="229"/>
      <c r="F55" s="229"/>
      <c r="G55" s="230"/>
    </row>
    <row r="56" spans="2:7" ht="15.75">
      <c r="B56" s="228">
        <v>85600</v>
      </c>
      <c r="C56" s="226">
        <v>26673</v>
      </c>
      <c r="D56" s="226">
        <v>116089</v>
      </c>
      <c r="E56" s="228"/>
      <c r="F56" s="228"/>
      <c r="G56" s="226"/>
    </row>
    <row r="57" spans="2:7" ht="15.75">
      <c r="B57" s="229">
        <v>21684.88</v>
      </c>
      <c r="C57" s="230"/>
      <c r="D57" s="230"/>
      <c r="E57" s="229"/>
      <c r="F57" s="229"/>
      <c r="G57" s="230"/>
    </row>
    <row r="58" spans="2:7" ht="15.75">
      <c r="B58" s="228">
        <v>21467.64</v>
      </c>
      <c r="C58" s="226"/>
      <c r="D58" s="226"/>
      <c r="E58" s="228"/>
      <c r="F58" s="228"/>
      <c r="G58" s="226"/>
    </row>
    <row r="59" spans="2:7" ht="15.75">
      <c r="B59" s="228">
        <v>773477</v>
      </c>
      <c r="C59" s="226"/>
      <c r="D59" s="226"/>
      <c r="E59" s="228"/>
      <c r="F59" s="228"/>
      <c r="G59" s="226"/>
    </row>
    <row r="60" spans="2:7" ht="15.75">
      <c r="B60" s="228">
        <v>39088</v>
      </c>
      <c r="C60" s="226"/>
      <c r="D60" s="226"/>
      <c r="E60" s="228"/>
      <c r="F60" s="228"/>
      <c r="G60" s="226"/>
    </row>
    <row r="61" spans="2:7" ht="15.75">
      <c r="B61" s="228">
        <v>126300</v>
      </c>
      <c r="C61" s="226">
        <v>20000</v>
      </c>
      <c r="D61" s="226">
        <v>79900</v>
      </c>
      <c r="E61" s="228"/>
      <c r="F61" s="228"/>
      <c r="G61" s="226"/>
    </row>
    <row r="62" spans="2:7" ht="15.75">
      <c r="B62" s="228">
        <v>63300</v>
      </c>
      <c r="C62" s="226">
        <v>10000</v>
      </c>
      <c r="D62" s="226">
        <v>75400</v>
      </c>
      <c r="E62" s="228"/>
      <c r="F62" s="228"/>
      <c r="G62" s="226"/>
    </row>
    <row r="63" spans="2:7" ht="15.75">
      <c r="B63" s="228">
        <v>89400</v>
      </c>
      <c r="C63" s="226">
        <v>15000</v>
      </c>
      <c r="D63" s="226">
        <v>65500</v>
      </c>
      <c r="E63" s="228"/>
      <c r="F63" s="228"/>
      <c r="G63" s="226"/>
    </row>
    <row r="64" spans="2:7" ht="15.75">
      <c r="B64" s="228">
        <v>19711</v>
      </c>
      <c r="C64" s="226"/>
      <c r="D64" s="226"/>
      <c r="E64" s="228"/>
      <c r="F64" s="228"/>
      <c r="G64" s="226"/>
    </row>
    <row r="65" spans="2:7" ht="15.75">
      <c r="B65" s="228">
        <v>18113.8</v>
      </c>
      <c r="C65" s="226">
        <v>5457.28</v>
      </c>
      <c r="D65" s="226">
        <v>40707.84</v>
      </c>
      <c r="E65" s="228"/>
      <c r="F65" s="228"/>
      <c r="G65" s="226"/>
    </row>
    <row r="66" spans="2:7" ht="15.75">
      <c r="B66" s="228">
        <v>41220</v>
      </c>
      <c r="C66" s="226">
        <v>5940</v>
      </c>
      <c r="D66" s="226">
        <v>25010</v>
      </c>
      <c r="E66" s="228"/>
      <c r="F66" s="228"/>
      <c r="G66" s="226"/>
    </row>
    <row r="67" spans="2:7" ht="15.75">
      <c r="B67" s="228">
        <v>48147</v>
      </c>
      <c r="C67" s="226"/>
      <c r="D67" s="226"/>
      <c r="E67" s="228"/>
      <c r="F67" s="228"/>
      <c r="G67" s="226"/>
    </row>
    <row r="68" spans="2:7" ht="15.75">
      <c r="B68" s="228">
        <v>36542.6</v>
      </c>
      <c r="C68" s="226"/>
      <c r="D68" s="226"/>
      <c r="E68" s="228"/>
      <c r="F68" s="228"/>
      <c r="G68" s="226"/>
    </row>
    <row r="69" spans="2:7" ht="15.75">
      <c r="B69" s="228">
        <v>133942.9</v>
      </c>
      <c r="C69" s="297">
        <v>51835.5</v>
      </c>
      <c r="D69" s="226">
        <v>109608.97</v>
      </c>
      <c r="E69" s="228"/>
      <c r="F69" s="228"/>
      <c r="G69" s="226"/>
    </row>
    <row r="70" spans="2:7" ht="15.75">
      <c r="B70" s="228">
        <v>46839.35</v>
      </c>
      <c r="C70" s="226"/>
      <c r="D70" s="226"/>
      <c r="E70" s="228"/>
      <c r="F70" s="228"/>
      <c r="G70" s="226"/>
    </row>
    <row r="71" spans="2:7" ht="15.75">
      <c r="B71" s="228">
        <v>26148.8</v>
      </c>
      <c r="C71" s="226">
        <v>5450</v>
      </c>
      <c r="D71" s="226">
        <v>17820</v>
      </c>
      <c r="E71" s="228"/>
      <c r="F71" s="228"/>
      <c r="G71" s="226"/>
    </row>
    <row r="72" spans="2:7" ht="15.75">
      <c r="B72" s="228">
        <v>56964.68</v>
      </c>
      <c r="C72" s="226"/>
      <c r="D72" s="226"/>
      <c r="E72" s="228"/>
      <c r="F72" s="228"/>
      <c r="G72" s="226"/>
    </row>
    <row r="73" spans="2:7" ht="15.75">
      <c r="B73" s="228">
        <v>29143.23</v>
      </c>
      <c r="C73" s="226"/>
      <c r="D73" s="226"/>
      <c r="E73" s="228"/>
      <c r="F73" s="228"/>
      <c r="G73" s="226"/>
    </row>
    <row r="74" spans="2:7" ht="15.75">
      <c r="B74" s="228">
        <v>88925.61</v>
      </c>
      <c r="C74" s="226">
        <v>14141.4</v>
      </c>
      <c r="D74" s="226">
        <v>173178.55</v>
      </c>
      <c r="E74" s="228"/>
      <c r="F74" s="228"/>
      <c r="G74" s="226"/>
    </row>
    <row r="75" spans="2:7" ht="15.75">
      <c r="B75" s="228">
        <v>64455.32</v>
      </c>
      <c r="C75" s="226"/>
      <c r="D75" s="226"/>
      <c r="E75" s="228"/>
      <c r="F75" s="228"/>
      <c r="G75" s="226"/>
    </row>
    <row r="76" spans="2:7" ht="15.75">
      <c r="B76" s="228">
        <v>22136.92</v>
      </c>
      <c r="C76" s="226">
        <v>10856.04</v>
      </c>
      <c r="D76" s="226">
        <v>31756.84</v>
      </c>
      <c r="E76" s="228"/>
      <c r="F76" s="228"/>
      <c r="G76" s="226"/>
    </row>
    <row r="77" spans="2:7" ht="15.75">
      <c r="B77" s="228">
        <v>39732.17</v>
      </c>
      <c r="C77" s="226">
        <v>46153.07</v>
      </c>
      <c r="D77" s="226">
        <v>138017.56</v>
      </c>
      <c r="E77" s="228"/>
      <c r="F77" s="228"/>
      <c r="G77" s="226"/>
    </row>
    <row r="78" spans="2:7" ht="15.75">
      <c r="B78" s="298">
        <v>105614.36</v>
      </c>
      <c r="C78" s="226">
        <v>15065.44</v>
      </c>
      <c r="D78" s="226">
        <v>117403.26</v>
      </c>
      <c r="E78" s="228"/>
      <c r="F78" s="228"/>
      <c r="G78" s="226"/>
    </row>
    <row r="79" spans="2:7" ht="15.75">
      <c r="B79" s="228">
        <v>88278</v>
      </c>
      <c r="C79" s="226">
        <v>17062</v>
      </c>
      <c r="D79" s="226">
        <v>107910</v>
      </c>
      <c r="E79" s="228"/>
      <c r="F79" s="228"/>
      <c r="G79" s="226"/>
    </row>
    <row r="80" spans="2:7" ht="15.75">
      <c r="B80" s="228">
        <v>124794.84</v>
      </c>
      <c r="C80" s="226">
        <v>15999.31</v>
      </c>
      <c r="D80" s="226">
        <v>126072.3</v>
      </c>
      <c r="E80" s="228"/>
      <c r="F80" s="228"/>
      <c r="G80" s="226"/>
    </row>
    <row r="81" spans="2:7" ht="15.75">
      <c r="B81" s="228">
        <v>25865.07</v>
      </c>
      <c r="C81" s="226"/>
      <c r="D81" s="226"/>
      <c r="E81" s="228"/>
      <c r="F81" s="228"/>
      <c r="G81" s="226"/>
    </row>
    <row r="82" spans="2:7" ht="15.75">
      <c r="B82" s="228"/>
      <c r="C82" s="226"/>
      <c r="D82" s="226"/>
      <c r="E82" s="228"/>
      <c r="F82" s="228"/>
      <c r="G82" s="226"/>
    </row>
    <row r="83" spans="2:7" ht="15.75">
      <c r="B83" s="228"/>
      <c r="C83" s="226"/>
      <c r="D83" s="226"/>
      <c r="E83" s="228"/>
      <c r="F83" s="228"/>
      <c r="G83" s="226"/>
    </row>
    <row r="84" spans="2:7" ht="15.75">
      <c r="B84" s="228"/>
      <c r="C84" s="226"/>
      <c r="D84" s="226"/>
      <c r="E84" s="228"/>
      <c r="F84" s="228"/>
      <c r="G84" s="226"/>
    </row>
    <row r="85" spans="2:7" ht="15.75">
      <c r="B85" s="228"/>
      <c r="C85" s="226"/>
      <c r="D85" s="226"/>
      <c r="E85" s="228"/>
      <c r="F85" s="228"/>
      <c r="G85" s="226"/>
    </row>
    <row r="86" spans="2:7" ht="15.75">
      <c r="B86" s="228"/>
      <c r="C86" s="226"/>
      <c r="D86" s="226"/>
      <c r="E86" s="228"/>
      <c r="F86" s="228"/>
      <c r="G86" s="226"/>
    </row>
    <row r="87" spans="2:7" ht="15.75">
      <c r="B87" s="228"/>
      <c r="C87" s="226"/>
      <c r="D87" s="226"/>
      <c r="E87" s="228"/>
      <c r="F87" s="228"/>
      <c r="G87" s="226"/>
    </row>
    <row r="88" spans="2:7" ht="15.75">
      <c r="B88" s="228"/>
      <c r="C88" s="226"/>
      <c r="D88" s="226"/>
      <c r="E88" s="228"/>
      <c r="F88" s="228"/>
      <c r="G88" s="226"/>
    </row>
    <row r="89" spans="2:7" ht="15.75">
      <c r="B89" s="228"/>
      <c r="C89" s="226"/>
      <c r="D89" s="226"/>
      <c r="E89" s="228"/>
      <c r="F89" s="228"/>
      <c r="G89" s="226"/>
    </row>
    <row r="90" spans="2:7" ht="15.75">
      <c r="B90" s="228"/>
      <c r="C90" s="226"/>
      <c r="D90" s="226"/>
      <c r="E90" s="228"/>
      <c r="F90" s="228"/>
      <c r="G90" s="226"/>
    </row>
    <row r="91" spans="2:7" ht="16.5" thickBot="1">
      <c r="B91" s="257"/>
      <c r="C91" s="226"/>
      <c r="D91" s="226"/>
      <c r="E91" s="228"/>
      <c r="F91" s="228"/>
      <c r="G91" s="226"/>
    </row>
    <row r="92" spans="2:7" ht="16.5" thickBot="1">
      <c r="B92" s="259">
        <f aca="true" t="shared" si="0" ref="B92:G92">SUM(B8:B91)</f>
        <v>11071639.850000003</v>
      </c>
      <c r="C92" s="260">
        <f t="shared" si="0"/>
        <v>1975797.09</v>
      </c>
      <c r="D92" s="260">
        <f t="shared" si="0"/>
        <v>10026322.24</v>
      </c>
      <c r="E92" s="259">
        <f t="shared" si="0"/>
        <v>2433414.302</v>
      </c>
      <c r="F92" s="259">
        <f t="shared" si="0"/>
        <v>84729.89</v>
      </c>
      <c r="G92" s="260">
        <f t="shared" si="0"/>
        <v>413152.73</v>
      </c>
    </row>
    <row r="93" spans="2:7" ht="18.75" thickBot="1">
      <c r="B93" s="431">
        <f>B92+C92+D92</f>
        <v>23073759.180000003</v>
      </c>
      <c r="C93" s="432"/>
      <c r="D93" s="433"/>
      <c r="E93" s="431">
        <f>E92+F92+G92</f>
        <v>2931296.9220000003</v>
      </c>
      <c r="F93" s="432"/>
      <c r="G93" s="433"/>
    </row>
    <row r="94" spans="2:7" ht="24" thickBot="1">
      <c r="B94" s="434">
        <f>B93+E93</f>
        <v>26005056.102000006</v>
      </c>
      <c r="C94" s="435"/>
      <c r="D94" s="435"/>
      <c r="E94" s="435"/>
      <c r="F94" s="435"/>
      <c r="G94" s="436"/>
    </row>
    <row r="95" spans="2:7" ht="15.75">
      <c r="B95"/>
      <c r="C95"/>
      <c r="D95"/>
      <c r="E95"/>
      <c r="F95"/>
      <c r="G95"/>
    </row>
    <row r="96" spans="2:7" ht="15.75">
      <c r="B96"/>
      <c r="C96"/>
      <c r="D96"/>
      <c r="E96" t="s">
        <v>102</v>
      </c>
      <c r="F96"/>
      <c r="G96"/>
    </row>
    <row r="97" spans="2:7" ht="15.75">
      <c r="B97"/>
      <c r="C97"/>
      <c r="D97"/>
      <c r="E97"/>
      <c r="F97"/>
      <c r="G97"/>
    </row>
    <row r="98" spans="2:7" ht="15.75">
      <c r="B98" s="420" t="s">
        <v>111</v>
      </c>
      <c r="C98" s="420"/>
      <c r="D98" s="420"/>
      <c r="E98" s="420"/>
      <c r="F98"/>
      <c r="G98"/>
    </row>
    <row r="99" spans="2:7" ht="15.75">
      <c r="B99" s="263" t="s">
        <v>106</v>
      </c>
      <c r="C99" s="265" t="s">
        <v>105</v>
      </c>
      <c r="D99" s="421" t="s">
        <v>103</v>
      </c>
      <c r="E99" s="423" t="s">
        <v>104</v>
      </c>
      <c r="F99"/>
      <c r="G99"/>
    </row>
    <row r="100" spans="2:7" ht="15.75">
      <c r="B100" s="264" t="s">
        <v>33</v>
      </c>
      <c r="C100" s="266" t="s">
        <v>107</v>
      </c>
      <c r="D100" s="422"/>
      <c r="E100" s="424"/>
      <c r="F100"/>
      <c r="G100"/>
    </row>
    <row r="101" spans="2:7" ht="15.75">
      <c r="B101" s="261">
        <f>B92+E92</f>
        <v>13505054.152000003</v>
      </c>
      <c r="C101" s="261">
        <f>C92+F92</f>
        <v>2060526.98</v>
      </c>
      <c r="D101" s="261">
        <f>D92+G92</f>
        <v>10439474.97</v>
      </c>
      <c r="E101" s="261">
        <f>B101+C101+D101</f>
        <v>26005056.102000006</v>
      </c>
      <c r="F101"/>
      <c r="G101"/>
    </row>
    <row r="102" spans="2:7" ht="15.75">
      <c r="B102"/>
      <c r="C102"/>
      <c r="D102"/>
      <c r="E102"/>
      <c r="F102"/>
      <c r="G102"/>
    </row>
    <row r="103" spans="2:7" ht="15.75">
      <c r="B103"/>
      <c r="C103"/>
      <c r="D103"/>
      <c r="E103"/>
      <c r="F103"/>
      <c r="G103"/>
    </row>
  </sheetData>
  <sheetProtection/>
  <mergeCells count="9">
    <mergeCell ref="B98:E98"/>
    <mergeCell ref="D99:D100"/>
    <mergeCell ref="E99:E100"/>
    <mergeCell ref="B4:G4"/>
    <mergeCell ref="B5:D5"/>
    <mergeCell ref="E5:G5"/>
    <mergeCell ref="B93:D93"/>
    <mergeCell ref="E93:G93"/>
    <mergeCell ref="B94:G9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2:R69"/>
  <sheetViews>
    <sheetView zoomScalePageLayoutView="0" workbookViewId="0" topLeftCell="A50">
      <selection activeCell="G73" sqref="G73"/>
    </sheetView>
  </sheetViews>
  <sheetFormatPr defaultColWidth="8.75390625" defaultRowHeight="12.75"/>
  <cols>
    <col min="1" max="1" width="2.25390625" style="0" customWidth="1"/>
    <col min="2" max="2" width="11.25390625" style="0" customWidth="1"/>
    <col min="3" max="3" width="4.875" style="0" customWidth="1"/>
    <col min="4" max="4" width="11.375" style="0" customWidth="1"/>
    <col min="5" max="5" width="2.875" style="0" hidden="1" customWidth="1"/>
    <col min="6" max="6" width="3.375" style="0" customWidth="1"/>
    <col min="7" max="7" width="22.375" style="0" customWidth="1"/>
    <col min="8" max="8" width="3.25390625" style="0" customWidth="1"/>
    <col min="9" max="9" width="3.625" style="0" customWidth="1"/>
    <col min="10" max="10" width="4.00390625" style="0" hidden="1" customWidth="1"/>
    <col min="11" max="11" width="10.125" style="0" customWidth="1"/>
    <col min="12" max="12" width="3.125" style="0" hidden="1" customWidth="1"/>
    <col min="13" max="13" width="12.625" style="0" customWidth="1"/>
    <col min="14" max="14" width="3.625" style="0" customWidth="1"/>
    <col min="15" max="15" width="10.25390625" style="0" customWidth="1"/>
    <col min="16" max="16" width="1.625" style="0" customWidth="1"/>
    <col min="17" max="17" width="8.75390625" style="0" customWidth="1"/>
    <col min="18" max="18" width="11.625" style="0" bestFit="1" customWidth="1"/>
  </cols>
  <sheetData>
    <row r="2" ht="13.5" thickBot="1">
      <c r="G2" t="s">
        <v>98</v>
      </c>
    </row>
    <row r="3" spans="2:16" ht="13.5" thickBot="1">
      <c r="B3" s="428" t="s">
        <v>88</v>
      </c>
      <c r="C3" s="429"/>
      <c r="D3" s="429"/>
      <c r="E3" s="429"/>
      <c r="F3" s="429"/>
      <c r="G3" s="429"/>
      <c r="H3" s="430"/>
      <c r="I3" s="428" t="s">
        <v>1</v>
      </c>
      <c r="J3" s="429"/>
      <c r="K3" s="429"/>
      <c r="L3" s="429"/>
      <c r="M3" s="429"/>
      <c r="N3" s="429"/>
      <c r="O3" s="429"/>
      <c r="P3" s="430"/>
    </row>
    <row r="4" spans="2:16" ht="13.5" thickBot="1">
      <c r="B4" s="193" t="s">
        <v>75</v>
      </c>
      <c r="C4" s="194"/>
      <c r="D4" s="193" t="s">
        <v>76</v>
      </c>
      <c r="E4" s="194"/>
      <c r="F4" s="196"/>
      <c r="G4" s="193" t="s">
        <v>77</v>
      </c>
      <c r="H4" s="194"/>
      <c r="I4" s="195"/>
      <c r="J4" s="196"/>
      <c r="K4" s="196" t="s">
        <v>75</v>
      </c>
      <c r="L4" s="194"/>
      <c r="M4" s="193" t="s">
        <v>76</v>
      </c>
      <c r="N4" s="194"/>
      <c r="O4" s="193" t="s">
        <v>77</v>
      </c>
      <c r="P4" s="194"/>
    </row>
    <row r="5" spans="2:16" ht="13.5" thickBot="1">
      <c r="B5" s="437" t="s">
        <v>85</v>
      </c>
      <c r="C5" s="438"/>
      <c r="D5" s="437" t="s">
        <v>71</v>
      </c>
      <c r="E5" s="438"/>
      <c r="F5" s="273"/>
      <c r="G5" s="440" t="s">
        <v>72</v>
      </c>
      <c r="H5" s="441"/>
      <c r="I5" s="437" t="s">
        <v>74</v>
      </c>
      <c r="J5" s="439"/>
      <c r="K5" s="439"/>
      <c r="L5" s="438"/>
      <c r="M5" s="437" t="s">
        <v>73</v>
      </c>
      <c r="N5" s="438"/>
      <c r="O5" s="437" t="s">
        <v>72</v>
      </c>
      <c r="P5" s="438"/>
    </row>
    <row r="6" spans="2:16" ht="12.75">
      <c r="B6" s="197"/>
      <c r="C6" s="198"/>
      <c r="D6" s="197"/>
      <c r="E6" s="198"/>
      <c r="F6" s="201"/>
      <c r="G6" s="199"/>
      <c r="H6" s="200"/>
      <c r="I6" s="197"/>
      <c r="J6" s="201"/>
      <c r="K6" s="201">
        <v>27570</v>
      </c>
      <c r="L6" s="198"/>
      <c r="M6" s="197">
        <v>313</v>
      </c>
      <c r="N6" s="198"/>
      <c r="O6" s="197"/>
      <c r="P6" s="198"/>
    </row>
    <row r="7" spans="2:16" ht="12.75">
      <c r="B7" s="197">
        <v>46156.37</v>
      </c>
      <c r="C7" s="198">
        <v>1</v>
      </c>
      <c r="D7" s="197"/>
      <c r="E7" s="198"/>
      <c r="F7" s="201"/>
      <c r="G7" s="199"/>
      <c r="H7" s="200"/>
      <c r="I7" s="197"/>
      <c r="J7" s="201"/>
      <c r="K7" s="201">
        <v>27845</v>
      </c>
      <c r="L7" s="198"/>
      <c r="M7" s="197"/>
      <c r="N7" s="198"/>
      <c r="O7" s="197"/>
      <c r="P7" s="198"/>
    </row>
    <row r="8" spans="2:16" ht="12.75">
      <c r="B8" s="197">
        <v>115100</v>
      </c>
      <c r="C8" s="198">
        <v>2</v>
      </c>
      <c r="D8" s="197">
        <v>39319.56</v>
      </c>
      <c r="E8" s="198"/>
      <c r="F8" s="201"/>
      <c r="G8" s="199">
        <v>177210.38</v>
      </c>
      <c r="H8" s="200"/>
      <c r="I8" s="197"/>
      <c r="J8" s="201"/>
      <c r="K8" s="201">
        <v>3921.64</v>
      </c>
      <c r="L8" s="198"/>
      <c r="M8" s="197">
        <v>4079.93</v>
      </c>
      <c r="N8" s="198"/>
      <c r="O8" s="197">
        <v>15645.93</v>
      </c>
      <c r="P8" s="198"/>
    </row>
    <row r="9" spans="2:16" ht="12.75">
      <c r="B9" s="197">
        <v>45362</v>
      </c>
      <c r="C9" s="198">
        <v>3</v>
      </c>
      <c r="D9" s="197"/>
      <c r="E9" s="198"/>
      <c r="F9" s="201"/>
      <c r="G9" s="199"/>
      <c r="H9" s="200"/>
      <c r="I9" s="197"/>
      <c r="J9" s="201"/>
      <c r="K9" s="201">
        <v>107800</v>
      </c>
      <c r="L9" s="198"/>
      <c r="M9" s="197">
        <v>100</v>
      </c>
      <c r="N9" s="198"/>
      <c r="O9" s="197">
        <v>5300</v>
      </c>
      <c r="P9" s="198"/>
    </row>
    <row r="10" spans="2:16" ht="12.75">
      <c r="B10" s="197"/>
      <c r="C10" s="198"/>
      <c r="D10" s="197">
        <v>10764.66</v>
      </c>
      <c r="E10" s="198"/>
      <c r="F10" s="201"/>
      <c r="G10" s="199">
        <v>28782.73</v>
      </c>
      <c r="H10" s="200"/>
      <c r="I10" s="197"/>
      <c r="J10" s="201"/>
      <c r="K10" s="201">
        <v>28960</v>
      </c>
      <c r="L10" s="198"/>
      <c r="M10" s="197">
        <v>8218</v>
      </c>
      <c r="N10" s="198"/>
      <c r="O10" s="197">
        <v>23470</v>
      </c>
      <c r="P10" s="198"/>
    </row>
    <row r="11" spans="2:16" ht="12.75">
      <c r="B11" s="197">
        <v>70406.73</v>
      </c>
      <c r="C11" s="198">
        <v>4</v>
      </c>
      <c r="D11" s="197">
        <v>26792.06</v>
      </c>
      <c r="E11" s="198"/>
      <c r="F11" s="201"/>
      <c r="G11" s="199">
        <v>80540.99</v>
      </c>
      <c r="H11" s="200"/>
      <c r="I11" s="197"/>
      <c r="J11" s="201"/>
      <c r="K11" s="201">
        <v>139314</v>
      </c>
      <c r="L11" s="198"/>
      <c r="M11" s="197"/>
      <c r="N11" s="198"/>
      <c r="O11" s="197"/>
      <c r="P11" s="198"/>
    </row>
    <row r="12" spans="2:16" ht="12.75">
      <c r="B12" s="197">
        <v>28397</v>
      </c>
      <c r="C12" s="198">
        <v>5</v>
      </c>
      <c r="D12" s="197">
        <v>4930</v>
      </c>
      <c r="E12" s="198"/>
      <c r="F12" s="201"/>
      <c r="G12" s="199">
        <v>27300</v>
      </c>
      <c r="H12" s="200"/>
      <c r="I12" s="197"/>
      <c r="J12" s="201"/>
      <c r="K12" s="201">
        <v>10675</v>
      </c>
      <c r="L12" s="198"/>
      <c r="M12" s="197">
        <v>150</v>
      </c>
      <c r="N12" s="198"/>
      <c r="O12" s="197">
        <v>3036</v>
      </c>
      <c r="P12" s="198"/>
    </row>
    <row r="13" spans="2:16" ht="12.75">
      <c r="B13" s="197">
        <v>566474.13</v>
      </c>
      <c r="C13" s="198">
        <v>6</v>
      </c>
      <c r="D13" s="197">
        <v>31111.45</v>
      </c>
      <c r="E13" s="198"/>
      <c r="F13" s="201"/>
      <c r="G13" s="199">
        <v>527294.52</v>
      </c>
      <c r="H13" s="200"/>
      <c r="I13" s="197"/>
      <c r="J13" s="201"/>
      <c r="K13" s="201">
        <v>26228</v>
      </c>
      <c r="L13" s="198"/>
      <c r="M13" s="197">
        <v>5436</v>
      </c>
      <c r="N13" s="198"/>
      <c r="O13" s="197">
        <v>13182.75</v>
      </c>
      <c r="P13" s="198"/>
    </row>
    <row r="14" spans="2:16" ht="12.75">
      <c r="B14" s="197">
        <v>70529.88</v>
      </c>
      <c r="C14" s="198">
        <v>7</v>
      </c>
      <c r="D14" s="197"/>
      <c r="E14" s="198"/>
      <c r="F14" s="201"/>
      <c r="G14" s="199"/>
      <c r="H14" s="200"/>
      <c r="I14" s="197"/>
      <c r="J14" s="201"/>
      <c r="K14" s="201">
        <v>75040</v>
      </c>
      <c r="L14" s="198"/>
      <c r="M14" s="197">
        <v>396</v>
      </c>
      <c r="N14" s="198"/>
      <c r="O14" s="197"/>
      <c r="P14" s="198"/>
    </row>
    <row r="15" spans="2:16" ht="12.75">
      <c r="B15" s="197">
        <v>53913</v>
      </c>
      <c r="C15" s="198">
        <v>8</v>
      </c>
      <c r="D15" s="197">
        <v>7135</v>
      </c>
      <c r="E15" s="198"/>
      <c r="F15" s="201"/>
      <c r="G15" s="199">
        <v>79525</v>
      </c>
      <c r="H15" s="200"/>
      <c r="I15" s="197"/>
      <c r="J15" s="201"/>
      <c r="K15" s="201">
        <v>196575</v>
      </c>
      <c r="L15" s="198"/>
      <c r="M15" s="197">
        <v>1786.5</v>
      </c>
      <c r="N15" s="198"/>
      <c r="O15" s="197">
        <v>108715.81</v>
      </c>
      <c r="P15" s="198"/>
    </row>
    <row r="16" spans="2:16" ht="12.75">
      <c r="B16" s="197">
        <v>64788.9</v>
      </c>
      <c r="C16" s="198">
        <v>9</v>
      </c>
      <c r="D16" s="197">
        <v>14806.81</v>
      </c>
      <c r="E16" s="198"/>
      <c r="F16" s="201"/>
      <c r="G16" s="199">
        <v>101703.48</v>
      </c>
      <c r="H16" s="200"/>
      <c r="I16" s="197"/>
      <c r="J16" s="201"/>
      <c r="K16" s="201">
        <v>6972</v>
      </c>
      <c r="L16" s="198"/>
      <c r="M16" s="197">
        <v>2590</v>
      </c>
      <c r="N16" s="198"/>
      <c r="O16" s="197">
        <v>9100</v>
      </c>
      <c r="P16" s="198"/>
    </row>
    <row r="17" spans="2:16" ht="12.75">
      <c r="B17" s="197">
        <v>94462.67</v>
      </c>
      <c r="C17" s="198">
        <v>10</v>
      </c>
      <c r="D17" s="197">
        <v>28211.57</v>
      </c>
      <c r="E17" s="198"/>
      <c r="F17" s="201"/>
      <c r="G17" s="199">
        <v>145539.99</v>
      </c>
      <c r="H17" s="200"/>
      <c r="I17" s="197"/>
      <c r="J17" s="201"/>
      <c r="K17" s="201">
        <v>108442.5</v>
      </c>
      <c r="L17" s="198"/>
      <c r="M17" s="197">
        <v>98.5</v>
      </c>
      <c r="N17" s="198"/>
      <c r="O17" s="197">
        <v>1151</v>
      </c>
      <c r="P17" s="198"/>
    </row>
    <row r="18" spans="2:16" ht="12.75">
      <c r="B18" s="197">
        <v>92606</v>
      </c>
      <c r="C18" s="198">
        <v>11</v>
      </c>
      <c r="D18" s="197">
        <v>20219</v>
      </c>
      <c r="E18" s="198"/>
      <c r="F18" s="201"/>
      <c r="G18" s="199">
        <v>104676</v>
      </c>
      <c r="H18" s="200"/>
      <c r="I18" s="197"/>
      <c r="J18" s="201"/>
      <c r="K18" s="201">
        <v>43000</v>
      </c>
      <c r="L18" s="198"/>
      <c r="M18" s="197"/>
      <c r="N18" s="198"/>
      <c r="O18" s="197"/>
      <c r="P18" s="198"/>
    </row>
    <row r="19" spans="2:16" ht="12.75">
      <c r="B19" s="197">
        <v>16825.4</v>
      </c>
      <c r="C19" s="198">
        <v>12</v>
      </c>
      <c r="D19" s="197"/>
      <c r="E19" s="198"/>
      <c r="F19" s="201"/>
      <c r="G19" s="199"/>
      <c r="H19" s="200"/>
      <c r="I19" s="197"/>
      <c r="J19" s="201"/>
      <c r="K19" s="201">
        <v>331859</v>
      </c>
      <c r="L19" s="198"/>
      <c r="M19" s="197">
        <v>31422</v>
      </c>
      <c r="N19" s="198"/>
      <c r="O19" s="197">
        <v>151311</v>
      </c>
      <c r="P19" s="198"/>
    </row>
    <row r="20" spans="2:16" ht="12.75">
      <c r="B20" s="197">
        <v>154027</v>
      </c>
      <c r="C20" s="198">
        <v>13</v>
      </c>
      <c r="D20" s="197">
        <v>18060</v>
      </c>
      <c r="E20" s="198"/>
      <c r="F20" s="201"/>
      <c r="G20" s="199">
        <v>194488</v>
      </c>
      <c r="H20" s="200"/>
      <c r="I20" s="197"/>
      <c r="J20" s="201"/>
      <c r="K20" s="201">
        <v>30000</v>
      </c>
      <c r="L20" s="198"/>
      <c r="M20" s="197"/>
      <c r="N20" s="198"/>
      <c r="O20" s="197"/>
      <c r="P20" s="198"/>
    </row>
    <row r="21" spans="2:16" ht="12.75">
      <c r="B21" s="197">
        <v>49936.23</v>
      </c>
      <c r="C21" s="198">
        <v>14</v>
      </c>
      <c r="D21" s="197">
        <v>3458.16</v>
      </c>
      <c r="E21" s="198"/>
      <c r="F21" s="201"/>
      <c r="G21" s="199">
        <v>83171.22</v>
      </c>
      <c r="H21" s="200"/>
      <c r="I21" s="197"/>
      <c r="J21" s="201"/>
      <c r="K21" s="201">
        <v>250</v>
      </c>
      <c r="L21" s="198"/>
      <c r="M21" s="197">
        <v>60</v>
      </c>
      <c r="N21" s="198"/>
      <c r="O21" s="197">
        <v>380</v>
      </c>
      <c r="P21" s="198"/>
    </row>
    <row r="22" spans="2:16" ht="12.75">
      <c r="B22" s="197">
        <v>35316.5</v>
      </c>
      <c r="C22" s="198">
        <v>15</v>
      </c>
      <c r="D22" s="197"/>
      <c r="E22" s="198"/>
      <c r="F22" s="201"/>
      <c r="G22" s="199"/>
      <c r="H22" s="200"/>
      <c r="I22" s="197"/>
      <c r="J22" s="201"/>
      <c r="K22" s="201">
        <v>39370.73</v>
      </c>
      <c r="L22" s="198"/>
      <c r="M22" s="197">
        <v>358.53</v>
      </c>
      <c r="N22" s="198"/>
      <c r="O22" s="197"/>
      <c r="P22" s="198"/>
    </row>
    <row r="23" spans="2:16" ht="12.75">
      <c r="B23" s="202">
        <v>166985.24</v>
      </c>
      <c r="C23" s="198">
        <v>16</v>
      </c>
      <c r="D23" s="204">
        <v>7706</v>
      </c>
      <c r="E23" s="203"/>
      <c r="F23" s="274"/>
      <c r="G23" s="202">
        <v>178963.26</v>
      </c>
      <c r="H23" s="203"/>
      <c r="I23" s="202"/>
      <c r="J23" s="205"/>
      <c r="K23" s="205">
        <v>18082.15</v>
      </c>
      <c r="L23" s="198"/>
      <c r="M23" s="204">
        <v>7153.7</v>
      </c>
      <c r="N23" s="203"/>
      <c r="O23" s="204">
        <v>36934.3</v>
      </c>
      <c r="P23" s="203"/>
    </row>
    <row r="24" spans="2:16" ht="12" customHeight="1">
      <c r="B24" s="202">
        <v>535670</v>
      </c>
      <c r="C24" s="198">
        <v>17</v>
      </c>
      <c r="D24" s="204">
        <v>29009</v>
      </c>
      <c r="E24" s="203"/>
      <c r="F24" s="274"/>
      <c r="G24" s="202">
        <v>465843</v>
      </c>
      <c r="H24" s="203"/>
      <c r="I24" s="202"/>
      <c r="J24" s="205"/>
      <c r="K24" s="206">
        <v>99600</v>
      </c>
      <c r="L24" s="198"/>
      <c r="M24" s="202"/>
      <c r="N24" s="203"/>
      <c r="O24" s="202"/>
      <c r="P24" s="203"/>
    </row>
    <row r="25" spans="2:16" ht="12.75">
      <c r="B25" s="202">
        <v>87870.49</v>
      </c>
      <c r="C25" s="198">
        <v>18</v>
      </c>
      <c r="D25" s="202">
        <v>24149.89</v>
      </c>
      <c r="E25" s="203"/>
      <c r="F25" s="274"/>
      <c r="G25" s="202">
        <v>225606.49</v>
      </c>
      <c r="H25" s="203"/>
      <c r="I25" s="202"/>
      <c r="J25" s="205"/>
      <c r="K25" s="205">
        <v>31183.68</v>
      </c>
      <c r="L25" s="198"/>
      <c r="M25" s="202"/>
      <c r="N25" s="203"/>
      <c r="O25" s="202"/>
      <c r="P25" s="203"/>
    </row>
    <row r="26" spans="2:16" ht="12.75">
      <c r="B26" s="202">
        <v>218387.25</v>
      </c>
      <c r="C26" s="198">
        <v>19</v>
      </c>
      <c r="D26" s="208">
        <v>4625.3</v>
      </c>
      <c r="E26" s="203"/>
      <c r="F26" s="274"/>
      <c r="G26" s="208">
        <v>196418.2</v>
      </c>
      <c r="H26" s="203"/>
      <c r="I26" s="202"/>
      <c r="J26" s="205"/>
      <c r="K26" s="207">
        <v>4046.4</v>
      </c>
      <c r="L26" s="198"/>
      <c r="M26" s="202">
        <v>189</v>
      </c>
      <c r="N26" s="203"/>
      <c r="O26" s="202">
        <v>2669.7</v>
      </c>
      <c r="P26" s="203"/>
    </row>
    <row r="27" spans="2:17" ht="12.75">
      <c r="B27" s="202">
        <v>96002.34</v>
      </c>
      <c r="C27" s="198">
        <v>20</v>
      </c>
      <c r="D27" s="202">
        <v>33766.01</v>
      </c>
      <c r="E27" s="203"/>
      <c r="F27" s="274"/>
      <c r="G27" s="202">
        <v>75293.9</v>
      </c>
      <c r="H27" s="203"/>
      <c r="I27" s="202"/>
      <c r="J27" s="205"/>
      <c r="K27" s="207">
        <v>5206.1</v>
      </c>
      <c r="L27" s="198"/>
      <c r="M27" s="202"/>
      <c r="N27" s="203"/>
      <c r="O27" s="202"/>
      <c r="P27" s="203"/>
      <c r="Q27" t="s">
        <v>78</v>
      </c>
    </row>
    <row r="28" spans="2:17" ht="12.75">
      <c r="B28" s="202">
        <v>177861.34</v>
      </c>
      <c r="C28" s="198">
        <v>21</v>
      </c>
      <c r="D28" s="208">
        <v>37830.5</v>
      </c>
      <c r="E28" s="203"/>
      <c r="F28" s="274"/>
      <c r="G28" s="202">
        <v>255045.09</v>
      </c>
      <c r="H28" s="203"/>
      <c r="I28" s="202"/>
      <c r="J28" s="205"/>
      <c r="K28" s="207">
        <v>2244</v>
      </c>
      <c r="L28" s="198"/>
      <c r="M28" s="202">
        <v>1130</v>
      </c>
      <c r="N28" s="203"/>
      <c r="O28" s="202">
        <v>7783</v>
      </c>
      <c r="P28" s="203"/>
      <c r="Q28" t="s">
        <v>79</v>
      </c>
    </row>
    <row r="29" spans="2:17" ht="12.75">
      <c r="B29" s="202">
        <v>85786.76</v>
      </c>
      <c r="C29" s="198">
        <v>22</v>
      </c>
      <c r="D29" s="202">
        <v>69076.48</v>
      </c>
      <c r="E29" s="203"/>
      <c r="F29" s="274"/>
      <c r="G29" s="202">
        <v>267643.06</v>
      </c>
      <c r="H29" s="203"/>
      <c r="I29" s="202"/>
      <c r="J29" s="205"/>
      <c r="K29" s="207">
        <v>946</v>
      </c>
      <c r="L29" s="198"/>
      <c r="M29" s="202">
        <v>312</v>
      </c>
      <c r="N29" s="203"/>
      <c r="O29" s="202">
        <v>1768</v>
      </c>
      <c r="P29" s="203"/>
      <c r="Q29" t="s">
        <v>80</v>
      </c>
    </row>
    <row r="30" spans="2:17" ht="12.75">
      <c r="B30" s="202">
        <v>65057.25</v>
      </c>
      <c r="C30" s="198">
        <v>23</v>
      </c>
      <c r="D30" s="202">
        <v>29684.35</v>
      </c>
      <c r="E30" s="203"/>
      <c r="F30" s="274"/>
      <c r="G30" s="202">
        <v>67630.21</v>
      </c>
      <c r="H30" s="203"/>
      <c r="I30" s="202"/>
      <c r="J30" s="205"/>
      <c r="K30" s="207">
        <v>6500</v>
      </c>
      <c r="L30" s="198"/>
      <c r="M30" s="202">
        <v>200</v>
      </c>
      <c r="N30" s="203"/>
      <c r="O30" s="202">
        <v>2000</v>
      </c>
      <c r="P30" s="203"/>
      <c r="Q30" t="s">
        <v>81</v>
      </c>
    </row>
    <row r="31" spans="2:17" ht="12.75">
      <c r="B31" s="202">
        <v>44279.3</v>
      </c>
      <c r="C31" s="198">
        <v>24</v>
      </c>
      <c r="D31" s="202">
        <v>22809.45</v>
      </c>
      <c r="E31" s="203"/>
      <c r="F31" s="274"/>
      <c r="G31" s="202">
        <v>76380.4</v>
      </c>
      <c r="H31" s="203"/>
      <c r="I31" s="202"/>
      <c r="J31" s="205"/>
      <c r="K31" s="205"/>
      <c r="L31" s="203"/>
      <c r="M31" s="202"/>
      <c r="N31" s="203"/>
      <c r="O31" s="202"/>
      <c r="P31" s="203"/>
      <c r="Q31" t="s">
        <v>82</v>
      </c>
    </row>
    <row r="32" spans="2:17" ht="12.75">
      <c r="B32" s="202">
        <v>68308.12</v>
      </c>
      <c r="C32" s="198">
        <v>25</v>
      </c>
      <c r="D32" s="208">
        <v>31499.3</v>
      </c>
      <c r="E32" s="203"/>
      <c r="F32" s="274"/>
      <c r="G32" s="202">
        <v>73770.79</v>
      </c>
      <c r="H32" s="203"/>
      <c r="I32" s="202"/>
      <c r="J32" s="205"/>
      <c r="K32" s="205"/>
      <c r="L32" s="203"/>
      <c r="M32" s="202"/>
      <c r="N32" s="203"/>
      <c r="O32" s="202"/>
      <c r="P32" s="203"/>
      <c r="Q32" t="s">
        <v>83</v>
      </c>
    </row>
    <row r="33" spans="2:17" ht="12.75">
      <c r="B33" s="202">
        <v>36207.36</v>
      </c>
      <c r="C33" s="198">
        <v>26</v>
      </c>
      <c r="D33" s="208">
        <v>46834.9</v>
      </c>
      <c r="E33" s="203"/>
      <c r="F33" s="274"/>
      <c r="G33" s="202">
        <v>75618.46</v>
      </c>
      <c r="H33" s="203"/>
      <c r="I33" s="202"/>
      <c r="J33" s="205"/>
      <c r="K33" s="205"/>
      <c r="L33" s="203"/>
      <c r="M33" s="202"/>
      <c r="N33" s="203"/>
      <c r="O33" s="202"/>
      <c r="P33" s="203"/>
      <c r="Q33" t="s">
        <v>84</v>
      </c>
    </row>
    <row r="34" spans="2:16" ht="12.75">
      <c r="B34" s="202">
        <v>370762.82</v>
      </c>
      <c r="C34" s="198">
        <v>27</v>
      </c>
      <c r="D34" s="202">
        <v>43051.34</v>
      </c>
      <c r="E34" s="203"/>
      <c r="F34" s="274"/>
      <c r="G34" s="202">
        <v>279547.48</v>
      </c>
      <c r="H34" s="203"/>
      <c r="I34" s="202"/>
      <c r="J34" s="205"/>
      <c r="K34" s="205"/>
      <c r="L34" s="203"/>
      <c r="M34" s="202"/>
      <c r="N34" s="203"/>
      <c r="O34" s="202"/>
      <c r="P34" s="203"/>
    </row>
    <row r="35" spans="2:16" s="187" customFormat="1" ht="12.75">
      <c r="B35" s="184">
        <v>629182.25</v>
      </c>
      <c r="C35" s="198">
        <v>28</v>
      </c>
      <c r="D35" s="184">
        <v>73798.81</v>
      </c>
      <c r="E35" s="185"/>
      <c r="F35" s="274"/>
      <c r="G35" s="184">
        <v>717325.27</v>
      </c>
      <c r="H35" s="203"/>
      <c r="I35" s="184"/>
      <c r="J35" s="186"/>
      <c r="K35" s="186"/>
      <c r="L35" s="185"/>
      <c r="M35" s="184"/>
      <c r="N35" s="185"/>
      <c r="O35" s="184"/>
      <c r="P35" s="185"/>
    </row>
    <row r="36" spans="2:17" ht="12.75">
      <c r="B36" s="202">
        <v>203875.41</v>
      </c>
      <c r="C36" s="198">
        <v>29</v>
      </c>
      <c r="D36" s="202">
        <v>14728.56</v>
      </c>
      <c r="E36" s="203"/>
      <c r="F36" s="274"/>
      <c r="G36" s="202">
        <v>183866.53</v>
      </c>
      <c r="H36" s="203"/>
      <c r="I36" s="202"/>
      <c r="J36" s="205"/>
      <c r="K36" s="205"/>
      <c r="L36" s="203"/>
      <c r="M36" s="202"/>
      <c r="N36" s="203"/>
      <c r="O36" s="202"/>
      <c r="P36" s="203"/>
      <c r="Q36" t="s">
        <v>86</v>
      </c>
    </row>
    <row r="37" spans="2:17" s="189" customFormat="1" ht="12.75">
      <c r="B37" s="209">
        <v>1207618.06</v>
      </c>
      <c r="C37" s="198">
        <v>30</v>
      </c>
      <c r="D37" s="209"/>
      <c r="E37" s="210"/>
      <c r="F37" s="211"/>
      <c r="G37" s="209"/>
      <c r="H37" s="210"/>
      <c r="I37" s="209"/>
      <c r="J37" s="211"/>
      <c r="K37" s="211"/>
      <c r="L37" s="210"/>
      <c r="M37" s="209"/>
      <c r="N37" s="210"/>
      <c r="O37" s="209"/>
      <c r="P37" s="210"/>
      <c r="Q37" s="189" t="s">
        <v>87</v>
      </c>
    </row>
    <row r="38" spans="2:16" ht="12.75">
      <c r="B38" s="202">
        <v>113886.25</v>
      </c>
      <c r="C38" s="198">
        <v>31</v>
      </c>
      <c r="D38" s="202">
        <v>13628.99</v>
      </c>
      <c r="E38" s="203"/>
      <c r="F38" s="274"/>
      <c r="G38" s="202">
        <v>116008.19</v>
      </c>
      <c r="H38" s="203"/>
      <c r="I38" s="202"/>
      <c r="J38" s="205"/>
      <c r="K38" s="205"/>
      <c r="L38" s="203"/>
      <c r="M38" s="202"/>
      <c r="N38" s="203"/>
      <c r="O38" s="202"/>
      <c r="P38" s="203"/>
    </row>
    <row r="39" spans="2:17" ht="12.75">
      <c r="B39" s="202">
        <v>78033</v>
      </c>
      <c r="C39" s="198">
        <v>32</v>
      </c>
      <c r="D39" s="208">
        <v>43840</v>
      </c>
      <c r="E39" s="203"/>
      <c r="F39" s="274"/>
      <c r="G39" s="202">
        <v>208564</v>
      </c>
      <c r="H39" s="203"/>
      <c r="I39" s="202"/>
      <c r="J39" s="205"/>
      <c r="K39" s="205"/>
      <c r="L39" s="203"/>
      <c r="M39" s="202"/>
      <c r="N39" s="203"/>
      <c r="O39" s="202"/>
      <c r="P39" s="203"/>
      <c r="Q39" t="s">
        <v>89</v>
      </c>
    </row>
    <row r="40" spans="2:17" ht="12.75">
      <c r="B40" s="202">
        <v>127040</v>
      </c>
      <c r="C40" s="198">
        <v>33</v>
      </c>
      <c r="D40" s="208">
        <v>15687</v>
      </c>
      <c r="E40" s="203"/>
      <c r="F40" s="274"/>
      <c r="G40" s="202">
        <v>201889</v>
      </c>
      <c r="H40" s="203"/>
      <c r="I40" s="202"/>
      <c r="J40" s="205"/>
      <c r="K40" s="205"/>
      <c r="L40" s="203"/>
      <c r="M40" s="202"/>
      <c r="N40" s="203"/>
      <c r="O40" s="202"/>
      <c r="P40" s="203"/>
      <c r="Q40" t="s">
        <v>89</v>
      </c>
    </row>
    <row r="41" spans="2:17" ht="12.75">
      <c r="B41" s="202">
        <v>281263</v>
      </c>
      <c r="C41" s="198">
        <v>34</v>
      </c>
      <c r="D41" s="208">
        <v>77755</v>
      </c>
      <c r="E41" s="203"/>
      <c r="F41" s="274"/>
      <c r="G41" s="202">
        <v>464302</v>
      </c>
      <c r="H41" s="203"/>
      <c r="I41" s="202"/>
      <c r="J41" s="205"/>
      <c r="K41" s="205"/>
      <c r="L41" s="203"/>
      <c r="M41" s="202"/>
      <c r="N41" s="203"/>
      <c r="O41" s="202"/>
      <c r="P41" s="203"/>
      <c r="Q41" t="s">
        <v>89</v>
      </c>
    </row>
    <row r="42" spans="2:17" ht="12.75">
      <c r="B42" s="202">
        <v>184484</v>
      </c>
      <c r="C42" s="198">
        <v>35</v>
      </c>
      <c r="D42" s="208">
        <v>66687</v>
      </c>
      <c r="E42" s="203"/>
      <c r="F42" s="274"/>
      <c r="G42" s="202">
        <v>328990</v>
      </c>
      <c r="H42" s="203"/>
      <c r="I42" s="202"/>
      <c r="J42" s="205"/>
      <c r="K42" s="205"/>
      <c r="L42" s="203"/>
      <c r="M42" s="202"/>
      <c r="N42" s="203"/>
      <c r="O42" s="202"/>
      <c r="P42" s="203"/>
      <c r="Q42" t="s">
        <v>89</v>
      </c>
    </row>
    <row r="43" spans="2:17" ht="12.75">
      <c r="B43" s="202">
        <v>51056</v>
      </c>
      <c r="C43" s="198">
        <v>36</v>
      </c>
      <c r="D43" s="208">
        <v>16243</v>
      </c>
      <c r="E43" s="203"/>
      <c r="F43" s="274"/>
      <c r="G43" s="202">
        <v>170264</v>
      </c>
      <c r="H43" s="203"/>
      <c r="I43" s="202"/>
      <c r="J43" s="205"/>
      <c r="K43" s="205"/>
      <c r="L43" s="203"/>
      <c r="M43" s="202"/>
      <c r="N43" s="203"/>
      <c r="O43" s="202"/>
      <c r="P43" s="203"/>
      <c r="Q43" t="s">
        <v>89</v>
      </c>
    </row>
    <row r="44" spans="2:16" ht="12.75">
      <c r="B44" s="202">
        <v>249376.26</v>
      </c>
      <c r="C44" s="198">
        <v>37</v>
      </c>
      <c r="D44" s="202">
        <v>41445.85</v>
      </c>
      <c r="E44" s="203"/>
      <c r="F44" s="274"/>
      <c r="G44" s="202">
        <v>284808.21</v>
      </c>
      <c r="H44" s="203"/>
      <c r="I44" s="202"/>
      <c r="J44" s="205"/>
      <c r="K44" s="205"/>
      <c r="L44" s="203"/>
      <c r="M44" s="202"/>
      <c r="N44" s="203"/>
      <c r="O44" s="202"/>
      <c r="P44" s="203"/>
    </row>
    <row r="45" spans="2:16" ht="12.75">
      <c r="B45" s="202">
        <v>471083.21</v>
      </c>
      <c r="C45" s="198">
        <v>38</v>
      </c>
      <c r="D45" s="202">
        <v>156140.19</v>
      </c>
      <c r="E45" s="203"/>
      <c r="F45" s="274"/>
      <c r="G45" s="202">
        <v>645064.13</v>
      </c>
      <c r="H45" s="203"/>
      <c r="I45" s="202"/>
      <c r="J45" s="205"/>
      <c r="K45" s="205"/>
      <c r="L45" s="203"/>
      <c r="M45" s="202"/>
      <c r="N45" s="203"/>
      <c r="O45" s="202"/>
      <c r="P45" s="203"/>
    </row>
    <row r="46" spans="2:16" ht="12.75">
      <c r="B46" s="202">
        <v>305503.52</v>
      </c>
      <c r="C46" s="198">
        <v>39</v>
      </c>
      <c r="D46" s="202">
        <v>27597.17</v>
      </c>
      <c r="E46" s="203"/>
      <c r="F46" s="274"/>
      <c r="G46" s="202">
        <v>275973.75</v>
      </c>
      <c r="H46" s="203"/>
      <c r="I46" s="202"/>
      <c r="J46" s="205"/>
      <c r="K46" s="205"/>
      <c r="L46" s="203"/>
      <c r="M46" s="202"/>
      <c r="N46" s="203"/>
      <c r="O46" s="202"/>
      <c r="P46" s="203"/>
    </row>
    <row r="47" spans="2:16" ht="12.75">
      <c r="B47" s="202">
        <v>64989.14</v>
      </c>
      <c r="C47" s="198">
        <v>40</v>
      </c>
      <c r="D47" s="208">
        <v>37571.4</v>
      </c>
      <c r="E47" s="203"/>
      <c r="F47" s="274"/>
      <c r="G47" s="202">
        <v>156481.38</v>
      </c>
      <c r="H47" s="203"/>
      <c r="I47" s="202"/>
      <c r="J47" s="205"/>
      <c r="K47" s="205"/>
      <c r="L47" s="203"/>
      <c r="M47" s="202"/>
      <c r="N47" s="203"/>
      <c r="O47" s="202"/>
      <c r="P47" s="203"/>
    </row>
    <row r="48" spans="2:16" ht="12.75">
      <c r="B48" s="202">
        <v>445003.71</v>
      </c>
      <c r="C48" s="198">
        <v>41</v>
      </c>
      <c r="D48" s="208">
        <v>253016.1</v>
      </c>
      <c r="E48" s="203"/>
      <c r="F48" s="274"/>
      <c r="G48" s="202">
        <v>642097.56</v>
      </c>
      <c r="H48" s="203"/>
      <c r="I48" s="202"/>
      <c r="J48" s="205"/>
      <c r="K48" s="205"/>
      <c r="L48" s="203"/>
      <c r="M48" s="202"/>
      <c r="N48" s="203"/>
      <c r="O48" s="202"/>
      <c r="P48" s="203"/>
    </row>
    <row r="49" spans="2:16" ht="12.75">
      <c r="B49" s="202">
        <v>182150</v>
      </c>
      <c r="C49" s="198">
        <v>42</v>
      </c>
      <c r="D49" s="208">
        <v>63225</v>
      </c>
      <c r="E49" s="203"/>
      <c r="F49" s="274"/>
      <c r="G49" s="202">
        <v>245100</v>
      </c>
      <c r="H49" s="203"/>
      <c r="I49" s="202"/>
      <c r="J49" s="205"/>
      <c r="K49" s="205"/>
      <c r="L49" s="203"/>
      <c r="M49" s="202"/>
      <c r="N49" s="203"/>
      <c r="O49" s="202"/>
      <c r="P49" s="203"/>
    </row>
    <row r="50" spans="2:17" ht="12.75">
      <c r="B50" s="202">
        <v>481189.78</v>
      </c>
      <c r="C50" s="198">
        <v>43</v>
      </c>
      <c r="D50" s="202">
        <v>174405.93</v>
      </c>
      <c r="E50" s="203"/>
      <c r="F50" s="274"/>
      <c r="G50" s="202">
        <v>777670.83</v>
      </c>
      <c r="H50" s="203"/>
      <c r="I50" s="202"/>
      <c r="J50" s="205"/>
      <c r="K50" s="205"/>
      <c r="L50" s="203"/>
      <c r="M50" s="202"/>
      <c r="N50" s="203"/>
      <c r="O50" s="202"/>
      <c r="P50" s="203"/>
      <c r="Q50" t="s">
        <v>90</v>
      </c>
    </row>
    <row r="51" spans="2:16" ht="12.75">
      <c r="B51" s="202">
        <v>598041.43</v>
      </c>
      <c r="C51" s="198">
        <v>44</v>
      </c>
      <c r="D51" s="202">
        <v>181490.13</v>
      </c>
      <c r="E51" s="203"/>
      <c r="F51" s="274"/>
      <c r="G51" s="202">
        <v>962078.62</v>
      </c>
      <c r="H51" s="203"/>
      <c r="I51" s="202"/>
      <c r="J51" s="205"/>
      <c r="K51" s="205"/>
      <c r="L51" s="203"/>
      <c r="M51" s="202"/>
      <c r="N51" s="203"/>
      <c r="O51" s="202"/>
      <c r="P51" s="203"/>
    </row>
    <row r="52" spans="2:16" ht="12.75">
      <c r="B52" s="202">
        <v>243583.07</v>
      </c>
      <c r="C52" s="198">
        <v>45</v>
      </c>
      <c r="D52" s="202">
        <v>62243.31</v>
      </c>
      <c r="E52" s="203"/>
      <c r="F52" s="274"/>
      <c r="G52" s="202">
        <v>242718.15</v>
      </c>
      <c r="H52" s="203"/>
      <c r="I52" s="202"/>
      <c r="J52" s="205"/>
      <c r="K52" s="205"/>
      <c r="L52" s="203"/>
      <c r="M52" s="202"/>
      <c r="N52" s="203"/>
      <c r="O52" s="202"/>
      <c r="P52" s="203"/>
    </row>
    <row r="53" spans="2:16" ht="12.75">
      <c r="B53" s="202">
        <v>22645.38</v>
      </c>
      <c r="C53" s="198">
        <v>46</v>
      </c>
      <c r="D53" s="202">
        <v>4576.47</v>
      </c>
      <c r="E53" s="203"/>
      <c r="F53" s="274"/>
      <c r="G53" s="202">
        <v>41645.67</v>
      </c>
      <c r="H53" s="203"/>
      <c r="I53" s="202"/>
      <c r="J53" s="205"/>
      <c r="K53" s="205"/>
      <c r="L53" s="203"/>
      <c r="M53" s="202"/>
      <c r="N53" s="203"/>
      <c r="O53" s="202"/>
      <c r="P53" s="203"/>
    </row>
    <row r="54" spans="2:16" ht="12.75">
      <c r="B54" s="202">
        <v>224183.19</v>
      </c>
      <c r="C54" s="198">
        <v>47</v>
      </c>
      <c r="D54" s="202">
        <v>42225.45</v>
      </c>
      <c r="E54" s="203"/>
      <c r="F54" s="274"/>
      <c r="G54" s="202">
        <v>410710.06</v>
      </c>
      <c r="H54" s="203"/>
      <c r="I54" s="202"/>
      <c r="J54" s="205"/>
      <c r="K54" s="205"/>
      <c r="L54" s="203"/>
      <c r="M54" s="202"/>
      <c r="N54" s="203"/>
      <c r="O54" s="202"/>
      <c r="P54" s="203"/>
    </row>
    <row r="55" spans="2:16" ht="12.75">
      <c r="B55" s="202">
        <v>29156.37</v>
      </c>
      <c r="C55" s="198">
        <v>48</v>
      </c>
      <c r="D55" s="202">
        <v>40156.03</v>
      </c>
      <c r="E55" s="203"/>
      <c r="F55" s="274"/>
      <c r="G55" s="202">
        <v>92017.93</v>
      </c>
      <c r="H55" s="203"/>
      <c r="I55" s="202"/>
      <c r="J55" s="205"/>
      <c r="K55" s="205"/>
      <c r="L55" s="203"/>
      <c r="M55" s="202"/>
      <c r="N55" s="203"/>
      <c r="O55" s="202"/>
      <c r="P55" s="203"/>
    </row>
    <row r="56" spans="2:16" ht="12.75">
      <c r="B56" s="208">
        <v>125890</v>
      </c>
      <c r="C56" s="198">
        <v>49</v>
      </c>
      <c r="D56" s="208">
        <v>29000</v>
      </c>
      <c r="E56" s="203"/>
      <c r="F56" s="274"/>
      <c r="G56" s="208">
        <v>85890</v>
      </c>
      <c r="H56" s="203"/>
      <c r="I56" s="202"/>
      <c r="J56" s="205"/>
      <c r="K56" s="205"/>
      <c r="L56" s="203"/>
      <c r="M56" s="202"/>
      <c r="N56" s="203"/>
      <c r="O56" s="202"/>
      <c r="P56" s="203"/>
    </row>
    <row r="57" spans="2:16" ht="12.75">
      <c r="B57" s="208">
        <v>79955</v>
      </c>
      <c r="C57" s="198">
        <v>50</v>
      </c>
      <c r="D57" s="208">
        <v>23000</v>
      </c>
      <c r="E57" s="203"/>
      <c r="F57" s="274"/>
      <c r="G57" s="208">
        <v>68555</v>
      </c>
      <c r="H57" s="203"/>
      <c r="I57" s="202"/>
      <c r="J57" s="205"/>
      <c r="K57" s="205"/>
      <c r="L57" s="203"/>
      <c r="M57" s="202"/>
      <c r="N57" s="203"/>
      <c r="O57" s="202"/>
      <c r="P57" s="203"/>
    </row>
    <row r="58" spans="1:16" ht="12.75">
      <c r="A58" s="192"/>
      <c r="B58" s="208">
        <v>71024</v>
      </c>
      <c r="C58" s="198">
        <v>51</v>
      </c>
      <c r="D58" s="208">
        <v>15000</v>
      </c>
      <c r="E58" s="203"/>
      <c r="F58" s="274"/>
      <c r="G58" s="202">
        <v>81340</v>
      </c>
      <c r="H58" s="203"/>
      <c r="I58" s="202"/>
      <c r="J58" s="205"/>
      <c r="K58" s="205"/>
      <c r="L58" s="203"/>
      <c r="M58" s="202"/>
      <c r="N58" s="203"/>
      <c r="O58" s="202"/>
      <c r="P58" s="203"/>
    </row>
    <row r="59" spans="2:16" ht="12.75">
      <c r="B59" s="202">
        <v>31061.66</v>
      </c>
      <c r="C59" s="198">
        <v>52</v>
      </c>
      <c r="D59" s="202"/>
      <c r="E59" s="203"/>
      <c r="F59" s="205"/>
      <c r="G59" s="202"/>
      <c r="H59" s="203"/>
      <c r="I59" s="202"/>
      <c r="J59" s="205"/>
      <c r="K59" s="205"/>
      <c r="L59" s="203"/>
      <c r="M59" s="202"/>
      <c r="N59" s="203"/>
      <c r="O59" s="202"/>
      <c r="P59" s="203"/>
    </row>
    <row r="60" spans="2:16" ht="12" customHeight="1">
      <c r="B60" s="202">
        <v>99826.56</v>
      </c>
      <c r="C60" s="198">
        <v>53</v>
      </c>
      <c r="D60" s="202">
        <v>22530.06</v>
      </c>
      <c r="E60" s="203"/>
      <c r="F60" s="274"/>
      <c r="G60" s="202">
        <v>136010.26</v>
      </c>
      <c r="H60" s="203"/>
      <c r="I60" s="202"/>
      <c r="J60" s="205"/>
      <c r="K60" s="205"/>
      <c r="L60" s="203"/>
      <c r="M60" s="202"/>
      <c r="N60" s="203"/>
      <c r="O60" s="202"/>
      <c r="P60" s="203"/>
    </row>
    <row r="61" spans="2:16" ht="12.75">
      <c r="B61" s="202">
        <v>89937.57</v>
      </c>
      <c r="C61" s="198">
        <v>54</v>
      </c>
      <c r="D61" s="202">
        <v>31138.52</v>
      </c>
      <c r="E61" s="203"/>
      <c r="F61" s="274"/>
      <c r="G61" s="202">
        <v>122821.04</v>
      </c>
      <c r="H61" s="203"/>
      <c r="I61" s="202"/>
      <c r="J61" s="205"/>
      <c r="K61" s="205"/>
      <c r="L61" s="203"/>
      <c r="M61" s="202"/>
      <c r="N61" s="203"/>
      <c r="O61" s="202"/>
      <c r="P61" s="203"/>
    </row>
    <row r="62" spans="2:16" ht="12.75">
      <c r="B62" s="202">
        <v>69354.5</v>
      </c>
      <c r="C62" s="198">
        <v>55</v>
      </c>
      <c r="D62" s="202"/>
      <c r="E62" s="203"/>
      <c r="F62" s="205"/>
      <c r="G62" s="202">
        <v>6650.25</v>
      </c>
      <c r="H62" s="203"/>
      <c r="I62" s="202"/>
      <c r="J62" s="205"/>
      <c r="K62" s="205"/>
      <c r="L62" s="203"/>
      <c r="M62" s="202"/>
      <c r="N62" s="203"/>
      <c r="O62" s="202"/>
      <c r="P62" s="203"/>
    </row>
    <row r="63" spans="2:16" ht="12.75">
      <c r="B63" s="208">
        <v>92430</v>
      </c>
      <c r="C63" s="198">
        <v>56</v>
      </c>
      <c r="D63" s="202">
        <v>11518.51</v>
      </c>
      <c r="E63" s="203"/>
      <c r="F63" s="274"/>
      <c r="G63" s="202">
        <v>153970.24</v>
      </c>
      <c r="H63" s="203"/>
      <c r="I63" s="202"/>
      <c r="J63" s="205"/>
      <c r="K63" s="205"/>
      <c r="L63" s="203"/>
      <c r="M63" s="202"/>
      <c r="N63" s="203"/>
      <c r="O63" s="202"/>
      <c r="P63" s="203"/>
    </row>
    <row r="64" spans="2:18" ht="12.75">
      <c r="B64" s="202">
        <v>135967.07</v>
      </c>
      <c r="C64" s="198">
        <v>57</v>
      </c>
      <c r="D64" s="202"/>
      <c r="E64" s="203"/>
      <c r="F64" s="205"/>
      <c r="G64" s="202">
        <v>156715.5</v>
      </c>
      <c r="H64" s="203"/>
      <c r="I64" s="202"/>
      <c r="J64" s="205"/>
      <c r="K64" s="205"/>
      <c r="L64" s="203"/>
      <c r="M64" s="202"/>
      <c r="N64" s="203"/>
      <c r="O64" s="202"/>
      <c r="P64" s="203"/>
      <c r="Q64" t="s">
        <v>91</v>
      </c>
      <c r="R64" s="188">
        <f>K67+M67+O67</f>
        <v>1818071.8499999999</v>
      </c>
    </row>
    <row r="65" spans="2:18" ht="12.75">
      <c r="B65" s="202"/>
      <c r="C65" s="203"/>
      <c r="D65" s="202"/>
      <c r="E65" s="203"/>
      <c r="F65" s="205"/>
      <c r="G65" s="202"/>
      <c r="H65" s="202"/>
      <c r="I65" s="202"/>
      <c r="J65" s="205"/>
      <c r="K65" s="205"/>
      <c r="L65" s="203"/>
      <c r="M65" s="202"/>
      <c r="N65" s="203"/>
      <c r="O65" s="202"/>
      <c r="P65" s="203"/>
      <c r="Q65" t="s">
        <v>92</v>
      </c>
      <c r="R65" s="188">
        <f>B67+D67+G67</f>
        <v>24337288.959999997</v>
      </c>
    </row>
    <row r="66" spans="2:18" ht="13.5" thickBot="1">
      <c r="B66" s="202"/>
      <c r="C66" s="203"/>
      <c r="D66" s="202"/>
      <c r="E66" s="203"/>
      <c r="F66" s="205"/>
      <c r="H66" s="203"/>
      <c r="I66" s="202"/>
      <c r="J66" s="205"/>
      <c r="K66" s="205"/>
      <c r="L66" s="203"/>
      <c r="M66" s="202"/>
      <c r="N66" s="203"/>
      <c r="O66" s="202"/>
      <c r="P66" s="203"/>
      <c r="Q66" t="s">
        <v>93</v>
      </c>
      <c r="R66" s="212">
        <f>R64+R65</f>
        <v>26155360.81</v>
      </c>
    </row>
    <row r="67" spans="2:18" ht="13.5" thickBot="1">
      <c r="B67" s="183">
        <f>SUM(B6:B66)</f>
        <v>10446269.469999999</v>
      </c>
      <c r="C67" s="194"/>
      <c r="D67" s="190">
        <f>SUM(D6:D66)</f>
        <v>2123499.2699999996</v>
      </c>
      <c r="E67" s="194"/>
      <c r="F67" s="196"/>
      <c r="G67" s="183">
        <f>SUM(G6:G66)</f>
        <v>11767520.219999999</v>
      </c>
      <c r="H67" s="194"/>
      <c r="I67" s="195"/>
      <c r="J67" s="196"/>
      <c r="K67" s="191">
        <f>SUM(K6:K66)</f>
        <v>1371631.2</v>
      </c>
      <c r="L67" s="194"/>
      <c r="M67" s="190">
        <f>SUM(M6:M66)</f>
        <v>63993.159999999996</v>
      </c>
      <c r="N67" s="194"/>
      <c r="O67" s="190">
        <f>SUM(O6:O66)</f>
        <v>382447.49</v>
      </c>
      <c r="P67" s="194"/>
      <c r="R67" s="188"/>
    </row>
    <row r="68" spans="2:16" ht="12.75">
      <c r="B68" s="236"/>
      <c r="C68" s="237"/>
      <c r="D68" s="242">
        <f>B67+D67+G67</f>
        <v>24337288.959999997</v>
      </c>
      <c r="E68" s="237"/>
      <c r="F68" s="237"/>
      <c r="G68" s="237"/>
      <c r="H68" s="237"/>
      <c r="I68" s="237"/>
      <c r="J68" s="237"/>
      <c r="K68" s="237"/>
      <c r="L68" s="237"/>
      <c r="M68" s="242">
        <f>K67+M67+O67</f>
        <v>1818071.8499999999</v>
      </c>
      <c r="N68" s="237"/>
      <c r="O68" s="237"/>
      <c r="P68" s="238"/>
    </row>
    <row r="69" spans="2:16" ht="18.75" thickBot="1">
      <c r="B69" s="239"/>
      <c r="C69" s="240"/>
      <c r="D69" s="240"/>
      <c r="E69" s="240"/>
      <c r="F69" s="240"/>
      <c r="G69" s="269">
        <f>B67+D67+G67+K67+M67+O67</f>
        <v>26155360.809999995</v>
      </c>
      <c r="H69" s="240"/>
      <c r="I69" s="240"/>
      <c r="J69" s="240"/>
      <c r="K69" s="240"/>
      <c r="L69" s="240"/>
      <c r="M69" s="240"/>
      <c r="N69" s="240"/>
      <c r="O69" s="240"/>
      <c r="P69" s="241"/>
    </row>
  </sheetData>
  <sheetProtection/>
  <mergeCells count="8">
    <mergeCell ref="O5:P5"/>
    <mergeCell ref="I5:L5"/>
    <mergeCell ref="I3:P3"/>
    <mergeCell ref="B3:H3"/>
    <mergeCell ref="B5:C5"/>
    <mergeCell ref="D5:E5"/>
    <mergeCell ref="G5:H5"/>
    <mergeCell ref="M5:N5"/>
  </mergeCells>
  <printOptions/>
  <pageMargins left="0.28" right="0.16" top="0.09" bottom="0.12" header="0.07" footer="0.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Bernadka</dc:creator>
  <cp:keywords/>
  <dc:description/>
  <cp:lastModifiedBy>Bozena</cp:lastModifiedBy>
  <cp:lastPrinted>2017-11-20T12:19:44Z</cp:lastPrinted>
  <dcterms:created xsi:type="dcterms:W3CDTF">2007-02-13T15:24:52Z</dcterms:created>
  <dcterms:modified xsi:type="dcterms:W3CDTF">2018-01-05T08:55:45Z</dcterms:modified>
  <cp:category/>
  <cp:version/>
  <cp:contentType/>
  <cp:contentStatus/>
</cp:coreProperties>
</file>